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noordbrabant.sharepoint.com/sites/T0013/Gedeelde documenten/MOK/Regeling MOK_DHZ/Derde tranche bijdrageregeling/"/>
    </mc:Choice>
  </mc:AlternateContent>
  <xr:revisionPtr revIDLastSave="134" documentId="13_ncr:1_{500C369B-C019-4BE2-87CD-5908B86D6713}" xr6:coauthVersionLast="47" xr6:coauthVersionMax="47" xr10:uidLastSave="{CA001158-BE75-44FC-9472-9EC058DCA68E}"/>
  <bookViews>
    <workbookView xWindow="-110" yWindow="-110" windowWidth="19420" windowHeight="11500" firstSheet="2" activeTab="2" xr2:uid="{00000000-000D-0000-FFFF-FFFF00000000}"/>
  </bookViews>
  <sheets>
    <sheet name="keuzelijsten" sheetId="39" state="hidden" r:id="rId1"/>
    <sheet name="Toelichting-leeswijzer" sheetId="16" r:id="rId2"/>
    <sheet name="Bijlage bestuur" sheetId="79" r:id="rId3"/>
    <sheet name="totale bijdrage per deelproject" sheetId="40" r:id="rId4"/>
    <sheet name="TOTAAL" sheetId="78" r:id="rId5"/>
    <sheet name="DP1" sheetId="7" r:id="rId6"/>
    <sheet name="DP2" sheetId="41" r:id="rId7"/>
    <sheet name="DP3" sheetId="42" r:id="rId8"/>
    <sheet name="DP4" sheetId="43" r:id="rId9"/>
    <sheet name="DP5" sheetId="44" r:id="rId10"/>
    <sheet name="DP6" sheetId="45" r:id="rId11"/>
    <sheet name="DP7" sheetId="46" r:id="rId12"/>
    <sheet name="DP8" sheetId="47" r:id="rId13"/>
    <sheet name="DP9" sheetId="48" r:id="rId14"/>
    <sheet name="DP10" sheetId="49" r:id="rId15"/>
    <sheet name="DP11" sheetId="50" r:id="rId16"/>
    <sheet name="DP12" sheetId="51" r:id="rId17"/>
    <sheet name="DP13" sheetId="52" r:id="rId18"/>
    <sheet name="DP14" sheetId="53" r:id="rId19"/>
    <sheet name="DP15" sheetId="54" r:id="rId20"/>
    <sheet name="DP16" sheetId="55" r:id="rId21"/>
    <sheet name="DP17" sheetId="56" r:id="rId22"/>
    <sheet name="DP18" sheetId="57" r:id="rId23"/>
    <sheet name="DP19" sheetId="58" r:id="rId24"/>
    <sheet name="DP20" sheetId="59" r:id="rId25"/>
    <sheet name="DP21" sheetId="60" r:id="rId26"/>
    <sheet name="DP22" sheetId="61" r:id="rId27"/>
    <sheet name="DP23" sheetId="62" r:id="rId28"/>
    <sheet name="DP24" sheetId="63" r:id="rId29"/>
    <sheet name="DP25" sheetId="64" r:id="rId30"/>
    <sheet name="DP26" sheetId="65" r:id="rId31"/>
    <sheet name="DP27" sheetId="66" r:id="rId32"/>
    <sheet name="DP28" sheetId="67" r:id="rId33"/>
    <sheet name="DP29" sheetId="68" r:id="rId34"/>
    <sheet name="DP30" sheetId="69" r:id="rId35"/>
    <sheet name="DP31" sheetId="70" r:id="rId36"/>
    <sheet name="DP32" sheetId="71" r:id="rId37"/>
    <sheet name="DP33" sheetId="72" r:id="rId38"/>
    <sheet name="DP34" sheetId="73" r:id="rId39"/>
    <sheet name="DP35" sheetId="74" r:id="rId40"/>
    <sheet name="DP36" sheetId="75" r:id="rId41"/>
    <sheet name="DP37" sheetId="76" r:id="rId42"/>
    <sheet name="DP38" sheetId="77" r:id="rId43"/>
  </sheets>
  <definedNames>
    <definedName name="_xlnm.Print_Area" localSheetId="2">'Bijlage bestuur'!$A$1:$I$166</definedName>
    <definedName name="_xlnm.Print_Area" localSheetId="5">'DP1'!$A$1:$P$160</definedName>
    <definedName name="_xlnm.Print_Area" localSheetId="14">'DP10'!$A$1:$P$160</definedName>
    <definedName name="_xlnm.Print_Area" localSheetId="15">'DP11'!$A$1:$P$160</definedName>
    <definedName name="_xlnm.Print_Area" localSheetId="16">'DP12'!$A$1:$P$160</definedName>
    <definedName name="_xlnm.Print_Area" localSheetId="17">'DP13'!$A$1:$P$160</definedName>
    <definedName name="_xlnm.Print_Area" localSheetId="18">'DP14'!$A$1:$P$160</definedName>
    <definedName name="_xlnm.Print_Area" localSheetId="19">'DP15'!$A$1:$P$160</definedName>
    <definedName name="_xlnm.Print_Area" localSheetId="20">'DP16'!$A$1:$P$160</definedName>
    <definedName name="_xlnm.Print_Area" localSheetId="21">'DP17'!$A$1:$P$160</definedName>
    <definedName name="_xlnm.Print_Area" localSheetId="22">'DP18'!$A$1:$P$160</definedName>
    <definedName name="_xlnm.Print_Area" localSheetId="23">'DP19'!$A$1:$P$160</definedName>
    <definedName name="_xlnm.Print_Area" localSheetId="6">'DP2'!$A$1:$P$160</definedName>
    <definedName name="_xlnm.Print_Area" localSheetId="24">'DP20'!$A$1:$P$160</definedName>
    <definedName name="_xlnm.Print_Area" localSheetId="25">'DP21'!$A$1:$P$160</definedName>
    <definedName name="_xlnm.Print_Area" localSheetId="26">'DP22'!$A$1:$P$160</definedName>
    <definedName name="_xlnm.Print_Area" localSheetId="27">'DP23'!$A$1:$P$160</definedName>
    <definedName name="_xlnm.Print_Area" localSheetId="28">'DP24'!$A$1:$P$160</definedName>
    <definedName name="_xlnm.Print_Area" localSheetId="29">'DP25'!$A$1:$P$160</definedName>
    <definedName name="_xlnm.Print_Area" localSheetId="30">'DP26'!$A$1:$P$160</definedName>
    <definedName name="_xlnm.Print_Area" localSheetId="31">'DP27'!$A$1:$P$160</definedName>
    <definedName name="_xlnm.Print_Area" localSheetId="32">'DP28'!$A$1:$P$160</definedName>
    <definedName name="_xlnm.Print_Area" localSheetId="33">'DP29'!$A$1:$P$160</definedName>
    <definedName name="_xlnm.Print_Area" localSheetId="7">'DP3'!$A$1:$P$160</definedName>
    <definedName name="_xlnm.Print_Area" localSheetId="34">'DP30'!$A$1:$P$160</definedName>
    <definedName name="_xlnm.Print_Area" localSheetId="35">'DP31'!$A$1:$P$160</definedName>
    <definedName name="_xlnm.Print_Area" localSheetId="36">'DP32'!$A$1:$P$160</definedName>
    <definedName name="_xlnm.Print_Area" localSheetId="37">'DP33'!$A$1:$P$160</definedName>
    <definedName name="_xlnm.Print_Area" localSheetId="38">'DP34'!$A$1:$P$160</definedName>
    <definedName name="_xlnm.Print_Area" localSheetId="39">'DP35'!$A$1:$P$160</definedName>
    <definedName name="_xlnm.Print_Area" localSheetId="40">'DP36'!$A$1:$P$160</definedName>
    <definedName name="_xlnm.Print_Area" localSheetId="41">'DP37'!$A$1:$P$160</definedName>
    <definedName name="_xlnm.Print_Area" localSheetId="42">'DP38'!$A$1:$P$160</definedName>
    <definedName name="_xlnm.Print_Area" localSheetId="8">'DP4'!$A$1:$P$160</definedName>
    <definedName name="_xlnm.Print_Area" localSheetId="9">'DP5'!$A$1:$P$160</definedName>
    <definedName name="_xlnm.Print_Area" localSheetId="10">'DP6'!$A$1:$P$160</definedName>
    <definedName name="_xlnm.Print_Area" localSheetId="11">'DP7'!$A$1:$P$160</definedName>
    <definedName name="_xlnm.Print_Area" localSheetId="12">'DP8'!$A$1:$P$160</definedName>
    <definedName name="_xlnm.Print_Area" localSheetId="13">'DP9'!$A$1:$P$160</definedName>
    <definedName name="_xlnm.Print_Area" localSheetId="1">'Toelichting-leeswijzer'!$A$1:$K$24</definedName>
    <definedName name="_xlnm.Print_Area" localSheetId="4">TOTAAL!$A$1:$P$162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41" l="1"/>
  <c r="P22" i="41"/>
  <c r="O22" i="41"/>
  <c r="N22" i="41"/>
  <c r="M22" i="41"/>
  <c r="L22" i="41"/>
  <c r="Q55" i="41"/>
  <c r="P55" i="41"/>
  <c r="O55" i="41"/>
  <c r="N55" i="41"/>
  <c r="M55" i="41"/>
  <c r="L55" i="41"/>
  <c r="Q90" i="41"/>
  <c r="P90" i="41"/>
  <c r="O90" i="41"/>
  <c r="N90" i="41"/>
  <c r="M90" i="41"/>
  <c r="L90" i="41"/>
  <c r="Q103" i="41"/>
  <c r="P103" i="41"/>
  <c r="O103" i="41"/>
  <c r="N103" i="41"/>
  <c r="M103" i="41"/>
  <c r="L103" i="41"/>
  <c r="Q116" i="41"/>
  <c r="P116" i="41"/>
  <c r="O116" i="41"/>
  <c r="N116" i="41"/>
  <c r="M116" i="41"/>
  <c r="L116" i="41"/>
  <c r="G116" i="41"/>
  <c r="F116" i="41"/>
  <c r="E116" i="41"/>
  <c r="D116" i="41"/>
  <c r="C116" i="41"/>
  <c r="B116" i="41"/>
  <c r="G103" i="41"/>
  <c r="F103" i="41"/>
  <c r="E103" i="41"/>
  <c r="D103" i="41"/>
  <c r="C103" i="41"/>
  <c r="B103" i="41"/>
  <c r="G90" i="41"/>
  <c r="F90" i="41"/>
  <c r="E90" i="41"/>
  <c r="D90" i="41"/>
  <c r="C90" i="41"/>
  <c r="B90" i="41"/>
  <c r="Q22" i="42"/>
  <c r="P22" i="42"/>
  <c r="O22" i="42"/>
  <c r="N22" i="42"/>
  <c r="M22" i="42"/>
  <c r="L22" i="42"/>
  <c r="Q55" i="42"/>
  <c r="P55" i="42"/>
  <c r="O55" i="42"/>
  <c r="N55" i="42"/>
  <c r="M55" i="42"/>
  <c r="L55" i="42"/>
  <c r="Q90" i="42"/>
  <c r="P90" i="42"/>
  <c r="O90" i="42"/>
  <c r="N90" i="42"/>
  <c r="M90" i="42"/>
  <c r="L90" i="42"/>
  <c r="Q103" i="42"/>
  <c r="P103" i="42"/>
  <c r="O103" i="42"/>
  <c r="N103" i="42"/>
  <c r="M103" i="42"/>
  <c r="L103" i="42"/>
  <c r="Q116" i="42"/>
  <c r="P116" i="42"/>
  <c r="O116" i="42"/>
  <c r="N116" i="42"/>
  <c r="M116" i="42"/>
  <c r="L116" i="42"/>
  <c r="G116" i="42"/>
  <c r="F116" i="42"/>
  <c r="E116" i="42"/>
  <c r="D116" i="42"/>
  <c r="C116" i="42"/>
  <c r="B116" i="42"/>
  <c r="G103" i="42"/>
  <c r="F103" i="42"/>
  <c r="E103" i="42"/>
  <c r="D103" i="42"/>
  <c r="C103" i="42"/>
  <c r="B103" i="42"/>
  <c r="G90" i="42"/>
  <c r="F90" i="42"/>
  <c r="E90" i="42"/>
  <c r="D90" i="42"/>
  <c r="C90" i="42"/>
  <c r="B90" i="42"/>
  <c r="Q22" i="43"/>
  <c r="P22" i="43"/>
  <c r="O22" i="43"/>
  <c r="N22" i="43"/>
  <c r="M22" i="43"/>
  <c r="L22" i="43"/>
  <c r="Q55" i="43"/>
  <c r="P55" i="43"/>
  <c r="O55" i="43"/>
  <c r="N55" i="43"/>
  <c r="M55" i="43"/>
  <c r="L55" i="43"/>
  <c r="Q90" i="43"/>
  <c r="P90" i="43"/>
  <c r="O90" i="43"/>
  <c r="N90" i="43"/>
  <c r="M90" i="43"/>
  <c r="L90" i="43"/>
  <c r="Q103" i="43"/>
  <c r="P103" i="43"/>
  <c r="O103" i="43"/>
  <c r="N103" i="43"/>
  <c r="M103" i="43"/>
  <c r="L103" i="43"/>
  <c r="Q116" i="43"/>
  <c r="P116" i="43"/>
  <c r="O116" i="43"/>
  <c r="N116" i="43"/>
  <c r="M116" i="43"/>
  <c r="L116" i="43"/>
  <c r="G116" i="43"/>
  <c r="F116" i="43"/>
  <c r="E116" i="43"/>
  <c r="D116" i="43"/>
  <c r="C116" i="43"/>
  <c r="B116" i="43"/>
  <c r="G103" i="43"/>
  <c r="F103" i="43"/>
  <c r="E103" i="43"/>
  <c r="D103" i="43"/>
  <c r="C103" i="43"/>
  <c r="B103" i="43"/>
  <c r="G90" i="43"/>
  <c r="F90" i="43"/>
  <c r="E90" i="43"/>
  <c r="D90" i="43"/>
  <c r="C90" i="43"/>
  <c r="B90" i="43"/>
  <c r="Q22" i="44"/>
  <c r="P22" i="44"/>
  <c r="O22" i="44"/>
  <c r="N22" i="44"/>
  <c r="M22" i="44"/>
  <c r="L22" i="44"/>
  <c r="Q55" i="44"/>
  <c r="P55" i="44"/>
  <c r="O55" i="44"/>
  <c r="N55" i="44"/>
  <c r="M55" i="44"/>
  <c r="L55" i="44"/>
  <c r="Q90" i="44"/>
  <c r="P90" i="44"/>
  <c r="O90" i="44"/>
  <c r="N90" i="44"/>
  <c r="M90" i="44"/>
  <c r="L90" i="44"/>
  <c r="Q103" i="44"/>
  <c r="P103" i="44"/>
  <c r="O103" i="44"/>
  <c r="N103" i="44"/>
  <c r="M103" i="44"/>
  <c r="L103" i="44"/>
  <c r="Q116" i="44"/>
  <c r="P116" i="44"/>
  <c r="O116" i="44"/>
  <c r="N116" i="44"/>
  <c r="M116" i="44"/>
  <c r="L116" i="44"/>
  <c r="G116" i="44"/>
  <c r="F116" i="44"/>
  <c r="E116" i="44"/>
  <c r="D116" i="44"/>
  <c r="C116" i="44"/>
  <c r="B116" i="44"/>
  <c r="G103" i="44"/>
  <c r="F103" i="44"/>
  <c r="E103" i="44"/>
  <c r="D103" i="44"/>
  <c r="C103" i="44"/>
  <c r="B103" i="44"/>
  <c r="G90" i="44"/>
  <c r="F90" i="44"/>
  <c r="E90" i="44"/>
  <c r="D90" i="44"/>
  <c r="C90" i="44"/>
  <c r="B90" i="44"/>
  <c r="Q22" i="45"/>
  <c r="P22" i="45"/>
  <c r="O22" i="45"/>
  <c r="N22" i="45"/>
  <c r="M22" i="45"/>
  <c r="L22" i="45"/>
  <c r="Q55" i="45"/>
  <c r="P55" i="45"/>
  <c r="O55" i="45"/>
  <c r="N55" i="45"/>
  <c r="M55" i="45"/>
  <c r="L55" i="45"/>
  <c r="Q90" i="45"/>
  <c r="P90" i="45"/>
  <c r="O90" i="45"/>
  <c r="N90" i="45"/>
  <c r="M90" i="45"/>
  <c r="L90" i="45"/>
  <c r="Q103" i="45"/>
  <c r="P103" i="45"/>
  <c r="O103" i="45"/>
  <c r="N103" i="45"/>
  <c r="M103" i="45"/>
  <c r="L103" i="45"/>
  <c r="Q116" i="45"/>
  <c r="P116" i="45"/>
  <c r="O116" i="45"/>
  <c r="N116" i="45"/>
  <c r="M116" i="45"/>
  <c r="L116" i="45"/>
  <c r="G116" i="45"/>
  <c r="F116" i="45"/>
  <c r="E116" i="45"/>
  <c r="D116" i="45"/>
  <c r="C116" i="45"/>
  <c r="B116" i="45"/>
  <c r="G103" i="45"/>
  <c r="F103" i="45"/>
  <c r="E103" i="45"/>
  <c r="D103" i="45"/>
  <c r="C103" i="45"/>
  <c r="B103" i="45"/>
  <c r="G90" i="45"/>
  <c r="F90" i="45"/>
  <c r="E90" i="45"/>
  <c r="D90" i="45"/>
  <c r="C90" i="45"/>
  <c r="B90" i="45"/>
  <c r="Q22" i="46"/>
  <c r="P22" i="46"/>
  <c r="O22" i="46"/>
  <c r="N22" i="46"/>
  <c r="M22" i="46"/>
  <c r="L22" i="46"/>
  <c r="Q55" i="46"/>
  <c r="P55" i="46"/>
  <c r="O55" i="46"/>
  <c r="N55" i="46"/>
  <c r="M55" i="46"/>
  <c r="L55" i="46"/>
  <c r="Q90" i="46"/>
  <c r="P90" i="46"/>
  <c r="O90" i="46"/>
  <c r="N90" i="46"/>
  <c r="M90" i="46"/>
  <c r="L90" i="46"/>
  <c r="Q103" i="46"/>
  <c r="P103" i="46"/>
  <c r="O103" i="46"/>
  <c r="N103" i="46"/>
  <c r="M103" i="46"/>
  <c r="L103" i="46"/>
  <c r="Q116" i="46"/>
  <c r="P116" i="46"/>
  <c r="O116" i="46"/>
  <c r="N116" i="46"/>
  <c r="M116" i="46"/>
  <c r="L116" i="46"/>
  <c r="G116" i="46"/>
  <c r="F116" i="46"/>
  <c r="E116" i="46"/>
  <c r="D116" i="46"/>
  <c r="C116" i="46"/>
  <c r="B116" i="46"/>
  <c r="G103" i="46"/>
  <c r="F103" i="46"/>
  <c r="E103" i="46"/>
  <c r="D103" i="46"/>
  <c r="C103" i="46"/>
  <c r="B103" i="46"/>
  <c r="G90" i="46"/>
  <c r="F90" i="46"/>
  <c r="E90" i="46"/>
  <c r="D90" i="46"/>
  <c r="C90" i="46"/>
  <c r="B90" i="46"/>
  <c r="Q22" i="47"/>
  <c r="P22" i="47"/>
  <c r="O22" i="47"/>
  <c r="N22" i="47"/>
  <c r="M22" i="47"/>
  <c r="L22" i="47"/>
  <c r="Q55" i="47"/>
  <c r="P55" i="47"/>
  <c r="O55" i="47"/>
  <c r="N55" i="47"/>
  <c r="M55" i="47"/>
  <c r="L55" i="47"/>
  <c r="Q90" i="47"/>
  <c r="P90" i="47"/>
  <c r="O90" i="47"/>
  <c r="N90" i="47"/>
  <c r="M90" i="47"/>
  <c r="L90" i="47"/>
  <c r="Q103" i="47"/>
  <c r="P103" i="47"/>
  <c r="O103" i="47"/>
  <c r="N103" i="47"/>
  <c r="M103" i="47"/>
  <c r="L103" i="47"/>
  <c r="Q116" i="47"/>
  <c r="P116" i="47"/>
  <c r="O116" i="47"/>
  <c r="N116" i="47"/>
  <c r="M116" i="47"/>
  <c r="L116" i="47"/>
  <c r="G116" i="47"/>
  <c r="F116" i="47"/>
  <c r="E116" i="47"/>
  <c r="D116" i="47"/>
  <c r="C116" i="47"/>
  <c r="B116" i="47"/>
  <c r="G103" i="47"/>
  <c r="F103" i="47"/>
  <c r="E103" i="47"/>
  <c r="D103" i="47"/>
  <c r="C103" i="47"/>
  <c r="B103" i="47"/>
  <c r="G90" i="47"/>
  <c r="F90" i="47"/>
  <c r="E90" i="47"/>
  <c r="D90" i="47"/>
  <c r="C90" i="47"/>
  <c r="B90" i="47"/>
  <c r="Q22" i="48"/>
  <c r="P22" i="48"/>
  <c r="O22" i="48"/>
  <c r="N22" i="48"/>
  <c r="M22" i="48"/>
  <c r="L22" i="48"/>
  <c r="Q55" i="48"/>
  <c r="P55" i="48"/>
  <c r="O55" i="48"/>
  <c r="N55" i="48"/>
  <c r="M55" i="48"/>
  <c r="L55" i="48"/>
  <c r="Q90" i="48"/>
  <c r="P90" i="48"/>
  <c r="O90" i="48"/>
  <c r="N90" i="48"/>
  <c r="M90" i="48"/>
  <c r="L90" i="48"/>
  <c r="Q103" i="48"/>
  <c r="P103" i="48"/>
  <c r="O103" i="48"/>
  <c r="N103" i="48"/>
  <c r="M103" i="48"/>
  <c r="L103" i="48"/>
  <c r="Q116" i="48"/>
  <c r="P116" i="48"/>
  <c r="O116" i="48"/>
  <c r="N116" i="48"/>
  <c r="M116" i="48"/>
  <c r="L116" i="48"/>
  <c r="G116" i="48"/>
  <c r="F116" i="48"/>
  <c r="E116" i="48"/>
  <c r="D116" i="48"/>
  <c r="C116" i="48"/>
  <c r="B116" i="48"/>
  <c r="G103" i="48"/>
  <c r="F103" i="48"/>
  <c r="E103" i="48"/>
  <c r="D103" i="48"/>
  <c r="C103" i="48"/>
  <c r="B103" i="48"/>
  <c r="G90" i="48"/>
  <c r="F90" i="48"/>
  <c r="E90" i="48"/>
  <c r="D90" i="48"/>
  <c r="C90" i="48"/>
  <c r="B90" i="48"/>
  <c r="Q22" i="49"/>
  <c r="P22" i="49"/>
  <c r="O22" i="49"/>
  <c r="N22" i="49"/>
  <c r="M22" i="49"/>
  <c r="L22" i="49"/>
  <c r="Q55" i="49"/>
  <c r="P55" i="49"/>
  <c r="O55" i="49"/>
  <c r="N55" i="49"/>
  <c r="M55" i="49"/>
  <c r="L55" i="49"/>
  <c r="Q90" i="49"/>
  <c r="P90" i="49"/>
  <c r="O90" i="49"/>
  <c r="N90" i="49"/>
  <c r="M90" i="49"/>
  <c r="L90" i="49"/>
  <c r="Q103" i="49"/>
  <c r="P103" i="49"/>
  <c r="O103" i="49"/>
  <c r="N103" i="49"/>
  <c r="M103" i="49"/>
  <c r="L103" i="49"/>
  <c r="Q116" i="49"/>
  <c r="P116" i="49"/>
  <c r="O116" i="49"/>
  <c r="N116" i="49"/>
  <c r="M116" i="49"/>
  <c r="L116" i="49"/>
  <c r="G116" i="49"/>
  <c r="F116" i="49"/>
  <c r="E116" i="49"/>
  <c r="D116" i="49"/>
  <c r="C116" i="49"/>
  <c r="B116" i="49"/>
  <c r="G103" i="49"/>
  <c r="F103" i="49"/>
  <c r="E103" i="49"/>
  <c r="D103" i="49"/>
  <c r="C103" i="49"/>
  <c r="B103" i="49"/>
  <c r="G90" i="49"/>
  <c r="F90" i="49"/>
  <c r="E90" i="49"/>
  <c r="D90" i="49"/>
  <c r="C90" i="49"/>
  <c r="B90" i="49"/>
  <c r="Q22" i="50"/>
  <c r="P22" i="50"/>
  <c r="O22" i="50"/>
  <c r="N22" i="50"/>
  <c r="M22" i="50"/>
  <c r="L22" i="50"/>
  <c r="Q55" i="50"/>
  <c r="P55" i="50"/>
  <c r="O55" i="50"/>
  <c r="N55" i="50"/>
  <c r="M55" i="50"/>
  <c r="L55" i="50"/>
  <c r="Q90" i="50"/>
  <c r="P90" i="50"/>
  <c r="O90" i="50"/>
  <c r="N90" i="50"/>
  <c r="M90" i="50"/>
  <c r="L90" i="50"/>
  <c r="Q103" i="50"/>
  <c r="P103" i="50"/>
  <c r="O103" i="50"/>
  <c r="N103" i="50"/>
  <c r="M103" i="50"/>
  <c r="L103" i="50"/>
  <c r="Q116" i="50"/>
  <c r="P116" i="50"/>
  <c r="O116" i="50"/>
  <c r="N116" i="50"/>
  <c r="M116" i="50"/>
  <c r="L116" i="50"/>
  <c r="G116" i="50"/>
  <c r="F116" i="50"/>
  <c r="E116" i="50"/>
  <c r="D116" i="50"/>
  <c r="C116" i="50"/>
  <c r="B116" i="50"/>
  <c r="G103" i="50"/>
  <c r="F103" i="50"/>
  <c r="E103" i="50"/>
  <c r="D103" i="50"/>
  <c r="C103" i="50"/>
  <c r="B103" i="50"/>
  <c r="G90" i="50"/>
  <c r="F90" i="50"/>
  <c r="E90" i="50"/>
  <c r="D90" i="50"/>
  <c r="C90" i="50"/>
  <c r="B90" i="50"/>
  <c r="Q22" i="51"/>
  <c r="P22" i="51"/>
  <c r="O22" i="51"/>
  <c r="N22" i="51"/>
  <c r="M22" i="51"/>
  <c r="L22" i="51"/>
  <c r="Q55" i="51"/>
  <c r="P55" i="51"/>
  <c r="O55" i="51"/>
  <c r="N55" i="51"/>
  <c r="M55" i="51"/>
  <c r="L55" i="51"/>
  <c r="Q90" i="51"/>
  <c r="P90" i="51"/>
  <c r="O90" i="51"/>
  <c r="N90" i="51"/>
  <c r="M90" i="51"/>
  <c r="L90" i="51"/>
  <c r="Q103" i="51"/>
  <c r="P103" i="51"/>
  <c r="O103" i="51"/>
  <c r="N103" i="51"/>
  <c r="M103" i="51"/>
  <c r="L103" i="51"/>
  <c r="Q116" i="51"/>
  <c r="P116" i="51"/>
  <c r="O116" i="51"/>
  <c r="N116" i="51"/>
  <c r="M116" i="51"/>
  <c r="L116" i="51"/>
  <c r="G116" i="51"/>
  <c r="F116" i="51"/>
  <c r="E116" i="51"/>
  <c r="D116" i="51"/>
  <c r="C116" i="51"/>
  <c r="B116" i="51"/>
  <c r="G103" i="51"/>
  <c r="F103" i="51"/>
  <c r="E103" i="51"/>
  <c r="D103" i="51"/>
  <c r="C103" i="51"/>
  <c r="B103" i="51"/>
  <c r="G90" i="51"/>
  <c r="F90" i="51"/>
  <c r="E90" i="51"/>
  <c r="D90" i="51"/>
  <c r="C90" i="51"/>
  <c r="B90" i="51"/>
  <c r="Q22" i="52"/>
  <c r="P22" i="52"/>
  <c r="O22" i="52"/>
  <c r="N22" i="52"/>
  <c r="M22" i="52"/>
  <c r="L22" i="52"/>
  <c r="Q55" i="52"/>
  <c r="P55" i="52"/>
  <c r="O55" i="52"/>
  <c r="N55" i="52"/>
  <c r="M55" i="52"/>
  <c r="L55" i="52"/>
  <c r="Q90" i="52"/>
  <c r="P90" i="52"/>
  <c r="O90" i="52"/>
  <c r="N90" i="52"/>
  <c r="M90" i="52"/>
  <c r="L90" i="52"/>
  <c r="Q103" i="52"/>
  <c r="P103" i="52"/>
  <c r="O103" i="52"/>
  <c r="N103" i="52"/>
  <c r="M103" i="52"/>
  <c r="L103" i="52"/>
  <c r="Q116" i="52"/>
  <c r="P116" i="52"/>
  <c r="O116" i="52"/>
  <c r="N116" i="52"/>
  <c r="M116" i="52"/>
  <c r="L116" i="52"/>
  <c r="G116" i="52"/>
  <c r="F116" i="52"/>
  <c r="E116" i="52"/>
  <c r="D116" i="52"/>
  <c r="C116" i="52"/>
  <c r="B116" i="52"/>
  <c r="G103" i="52"/>
  <c r="F103" i="52"/>
  <c r="E103" i="52"/>
  <c r="D103" i="52"/>
  <c r="C103" i="52"/>
  <c r="B103" i="52"/>
  <c r="G90" i="52"/>
  <c r="F90" i="52"/>
  <c r="E90" i="52"/>
  <c r="D90" i="52"/>
  <c r="C90" i="52"/>
  <c r="B90" i="52"/>
  <c r="Q22" i="53"/>
  <c r="P22" i="53"/>
  <c r="O22" i="53"/>
  <c r="N22" i="53"/>
  <c r="M22" i="53"/>
  <c r="L22" i="53"/>
  <c r="Q55" i="53"/>
  <c r="P55" i="53"/>
  <c r="O55" i="53"/>
  <c r="N55" i="53"/>
  <c r="M55" i="53"/>
  <c r="L55" i="53"/>
  <c r="Q90" i="53"/>
  <c r="P90" i="53"/>
  <c r="O90" i="53"/>
  <c r="N90" i="53"/>
  <c r="M90" i="53"/>
  <c r="L90" i="53"/>
  <c r="Q103" i="53"/>
  <c r="P103" i="53"/>
  <c r="O103" i="53"/>
  <c r="N103" i="53"/>
  <c r="M103" i="53"/>
  <c r="L103" i="53"/>
  <c r="Q116" i="53"/>
  <c r="P116" i="53"/>
  <c r="O116" i="53"/>
  <c r="N116" i="53"/>
  <c r="M116" i="53"/>
  <c r="L116" i="53"/>
  <c r="G116" i="53"/>
  <c r="F116" i="53"/>
  <c r="E116" i="53"/>
  <c r="D116" i="53"/>
  <c r="C116" i="53"/>
  <c r="B116" i="53"/>
  <c r="G103" i="53"/>
  <c r="F103" i="53"/>
  <c r="E103" i="53"/>
  <c r="D103" i="53"/>
  <c r="C103" i="53"/>
  <c r="B103" i="53"/>
  <c r="G90" i="53"/>
  <c r="F90" i="53"/>
  <c r="E90" i="53"/>
  <c r="D90" i="53"/>
  <c r="C90" i="53"/>
  <c r="B90" i="53"/>
  <c r="Q22" i="54"/>
  <c r="P22" i="54"/>
  <c r="O22" i="54"/>
  <c r="N22" i="54"/>
  <c r="M22" i="54"/>
  <c r="L22" i="54"/>
  <c r="Q55" i="54"/>
  <c r="P55" i="54"/>
  <c r="O55" i="54"/>
  <c r="N55" i="54"/>
  <c r="M55" i="54"/>
  <c r="L55" i="54"/>
  <c r="Q90" i="54"/>
  <c r="P90" i="54"/>
  <c r="O90" i="54"/>
  <c r="N90" i="54"/>
  <c r="M90" i="54"/>
  <c r="L90" i="54"/>
  <c r="Q103" i="54"/>
  <c r="P103" i="54"/>
  <c r="O103" i="54"/>
  <c r="N103" i="54"/>
  <c r="M103" i="54"/>
  <c r="L103" i="54"/>
  <c r="Q116" i="54"/>
  <c r="P116" i="54"/>
  <c r="O116" i="54"/>
  <c r="N116" i="54"/>
  <c r="M116" i="54"/>
  <c r="L116" i="54"/>
  <c r="G116" i="54"/>
  <c r="F116" i="54"/>
  <c r="E116" i="54"/>
  <c r="D116" i="54"/>
  <c r="C116" i="54"/>
  <c r="B116" i="54"/>
  <c r="G103" i="54"/>
  <c r="F103" i="54"/>
  <c r="E103" i="54"/>
  <c r="D103" i="54"/>
  <c r="C103" i="54"/>
  <c r="B103" i="54"/>
  <c r="G90" i="54"/>
  <c r="F90" i="54"/>
  <c r="E90" i="54"/>
  <c r="D90" i="54"/>
  <c r="C90" i="54"/>
  <c r="B90" i="54"/>
  <c r="Q22" i="55"/>
  <c r="P22" i="55"/>
  <c r="O22" i="55"/>
  <c r="N22" i="55"/>
  <c r="M22" i="55"/>
  <c r="L22" i="55"/>
  <c r="Q55" i="55"/>
  <c r="P55" i="55"/>
  <c r="O55" i="55"/>
  <c r="N55" i="55"/>
  <c r="M55" i="55"/>
  <c r="L55" i="55"/>
  <c r="Q90" i="55"/>
  <c r="P90" i="55"/>
  <c r="O90" i="55"/>
  <c r="N90" i="55"/>
  <c r="M90" i="55"/>
  <c r="L90" i="55"/>
  <c r="Q103" i="55"/>
  <c r="P103" i="55"/>
  <c r="O103" i="55"/>
  <c r="N103" i="55"/>
  <c r="M103" i="55"/>
  <c r="L103" i="55"/>
  <c r="Q116" i="55"/>
  <c r="P116" i="55"/>
  <c r="O116" i="55"/>
  <c r="N116" i="55"/>
  <c r="M116" i="55"/>
  <c r="L116" i="55"/>
  <c r="G116" i="55"/>
  <c r="F116" i="55"/>
  <c r="E116" i="55"/>
  <c r="D116" i="55"/>
  <c r="C116" i="55"/>
  <c r="B116" i="55"/>
  <c r="G103" i="55"/>
  <c r="F103" i="55"/>
  <c r="E103" i="55"/>
  <c r="D103" i="55"/>
  <c r="C103" i="55"/>
  <c r="B103" i="55"/>
  <c r="G90" i="55"/>
  <c r="F90" i="55"/>
  <c r="E90" i="55"/>
  <c r="D90" i="55"/>
  <c r="C90" i="55"/>
  <c r="B90" i="55"/>
  <c r="Q22" i="56"/>
  <c r="P22" i="56"/>
  <c r="O22" i="56"/>
  <c r="N22" i="56"/>
  <c r="M22" i="56"/>
  <c r="L22" i="56"/>
  <c r="Q55" i="56"/>
  <c r="P55" i="56"/>
  <c r="O55" i="56"/>
  <c r="N55" i="56"/>
  <c r="M55" i="56"/>
  <c r="L55" i="56"/>
  <c r="Q90" i="56"/>
  <c r="P90" i="56"/>
  <c r="O90" i="56"/>
  <c r="N90" i="56"/>
  <c r="M90" i="56"/>
  <c r="L90" i="56"/>
  <c r="Q103" i="56"/>
  <c r="P103" i="56"/>
  <c r="O103" i="56"/>
  <c r="N103" i="56"/>
  <c r="M103" i="56"/>
  <c r="L103" i="56"/>
  <c r="Q116" i="56"/>
  <c r="P116" i="56"/>
  <c r="O116" i="56"/>
  <c r="N116" i="56"/>
  <c r="M116" i="56"/>
  <c r="L116" i="56"/>
  <c r="G116" i="56"/>
  <c r="F116" i="56"/>
  <c r="E116" i="56"/>
  <c r="D116" i="56"/>
  <c r="C116" i="56"/>
  <c r="B116" i="56"/>
  <c r="G103" i="56"/>
  <c r="F103" i="56"/>
  <c r="E103" i="56"/>
  <c r="D103" i="56"/>
  <c r="C103" i="56"/>
  <c r="B103" i="56"/>
  <c r="G90" i="56"/>
  <c r="F90" i="56"/>
  <c r="E90" i="56"/>
  <c r="D90" i="56"/>
  <c r="C90" i="56"/>
  <c r="B90" i="56"/>
  <c r="Q22" i="57"/>
  <c r="P22" i="57"/>
  <c r="O22" i="57"/>
  <c r="N22" i="57"/>
  <c r="M22" i="57"/>
  <c r="L22" i="57"/>
  <c r="Q55" i="57"/>
  <c r="P55" i="57"/>
  <c r="O55" i="57"/>
  <c r="N55" i="57"/>
  <c r="M55" i="57"/>
  <c r="L55" i="57"/>
  <c r="Q90" i="57"/>
  <c r="P90" i="57"/>
  <c r="O90" i="57"/>
  <c r="N90" i="57"/>
  <c r="M90" i="57"/>
  <c r="L90" i="57"/>
  <c r="Q103" i="57"/>
  <c r="P103" i="57"/>
  <c r="O103" i="57"/>
  <c r="N103" i="57"/>
  <c r="M103" i="57"/>
  <c r="L103" i="57"/>
  <c r="Q116" i="57"/>
  <c r="P116" i="57"/>
  <c r="O116" i="57"/>
  <c r="N116" i="57"/>
  <c r="M116" i="57"/>
  <c r="L116" i="57"/>
  <c r="G116" i="57"/>
  <c r="F116" i="57"/>
  <c r="E116" i="57"/>
  <c r="D116" i="57"/>
  <c r="C116" i="57"/>
  <c r="B116" i="57"/>
  <c r="G103" i="57"/>
  <c r="F103" i="57"/>
  <c r="E103" i="57"/>
  <c r="D103" i="57"/>
  <c r="C103" i="57"/>
  <c r="B103" i="57"/>
  <c r="G90" i="57"/>
  <c r="F90" i="57"/>
  <c r="E90" i="57"/>
  <c r="D90" i="57"/>
  <c r="C90" i="57"/>
  <c r="B90" i="57"/>
  <c r="Q22" i="58"/>
  <c r="P22" i="58"/>
  <c r="O22" i="58"/>
  <c r="N22" i="58"/>
  <c r="M22" i="58"/>
  <c r="L22" i="58"/>
  <c r="Q55" i="58"/>
  <c r="P55" i="58"/>
  <c r="O55" i="58"/>
  <c r="N55" i="58"/>
  <c r="M55" i="58"/>
  <c r="L55" i="58"/>
  <c r="Q90" i="58"/>
  <c r="P90" i="58"/>
  <c r="O90" i="58"/>
  <c r="N90" i="58"/>
  <c r="M90" i="58"/>
  <c r="L90" i="58"/>
  <c r="Q103" i="58"/>
  <c r="P103" i="58"/>
  <c r="O103" i="58"/>
  <c r="N103" i="58"/>
  <c r="M103" i="58"/>
  <c r="L103" i="58"/>
  <c r="Q116" i="58"/>
  <c r="P116" i="58"/>
  <c r="O116" i="58"/>
  <c r="N116" i="58"/>
  <c r="M116" i="58"/>
  <c r="L116" i="58"/>
  <c r="G116" i="58"/>
  <c r="F116" i="58"/>
  <c r="E116" i="58"/>
  <c r="D116" i="58"/>
  <c r="C116" i="58"/>
  <c r="B116" i="58"/>
  <c r="G103" i="58"/>
  <c r="F103" i="58"/>
  <c r="E103" i="58"/>
  <c r="D103" i="58"/>
  <c r="C103" i="58"/>
  <c r="B103" i="58"/>
  <c r="G90" i="58"/>
  <c r="F90" i="58"/>
  <c r="E90" i="58"/>
  <c r="D90" i="58"/>
  <c r="C90" i="58"/>
  <c r="B90" i="58"/>
  <c r="Q22" i="59"/>
  <c r="P22" i="59"/>
  <c r="O22" i="59"/>
  <c r="N22" i="59"/>
  <c r="M22" i="59"/>
  <c r="L22" i="59"/>
  <c r="Q55" i="59"/>
  <c r="P55" i="59"/>
  <c r="O55" i="59"/>
  <c r="N55" i="59"/>
  <c r="M55" i="59"/>
  <c r="L55" i="59"/>
  <c r="Q90" i="59"/>
  <c r="P90" i="59"/>
  <c r="O90" i="59"/>
  <c r="N90" i="59"/>
  <c r="M90" i="59"/>
  <c r="L90" i="59"/>
  <c r="Q103" i="59"/>
  <c r="P103" i="59"/>
  <c r="O103" i="59"/>
  <c r="N103" i="59"/>
  <c r="M103" i="59"/>
  <c r="L103" i="59"/>
  <c r="Q116" i="59"/>
  <c r="P116" i="59"/>
  <c r="O116" i="59"/>
  <c r="N116" i="59"/>
  <c r="M116" i="59"/>
  <c r="L116" i="59"/>
  <c r="G116" i="59"/>
  <c r="F116" i="59"/>
  <c r="E116" i="59"/>
  <c r="D116" i="59"/>
  <c r="C116" i="59"/>
  <c r="B116" i="59"/>
  <c r="G103" i="59"/>
  <c r="F103" i="59"/>
  <c r="E103" i="59"/>
  <c r="D103" i="59"/>
  <c r="C103" i="59"/>
  <c r="B103" i="59"/>
  <c r="G90" i="59"/>
  <c r="F90" i="59"/>
  <c r="E90" i="59"/>
  <c r="D90" i="59"/>
  <c r="C90" i="59"/>
  <c r="B90" i="59"/>
  <c r="Q22" i="60"/>
  <c r="P22" i="60"/>
  <c r="O22" i="60"/>
  <c r="N22" i="60"/>
  <c r="M22" i="60"/>
  <c r="L22" i="60"/>
  <c r="Q55" i="60"/>
  <c r="P55" i="60"/>
  <c r="O55" i="60"/>
  <c r="N55" i="60"/>
  <c r="M55" i="60"/>
  <c r="L55" i="60"/>
  <c r="Q90" i="60"/>
  <c r="P90" i="60"/>
  <c r="O90" i="60"/>
  <c r="N90" i="60"/>
  <c r="M90" i="60"/>
  <c r="L90" i="60"/>
  <c r="Q103" i="60"/>
  <c r="P103" i="60"/>
  <c r="O103" i="60"/>
  <c r="N103" i="60"/>
  <c r="M103" i="60"/>
  <c r="L103" i="60"/>
  <c r="Q116" i="60"/>
  <c r="P116" i="60"/>
  <c r="O116" i="60"/>
  <c r="N116" i="60"/>
  <c r="M116" i="60"/>
  <c r="L116" i="60"/>
  <c r="G116" i="60"/>
  <c r="F116" i="60"/>
  <c r="E116" i="60"/>
  <c r="D116" i="60"/>
  <c r="C116" i="60"/>
  <c r="B116" i="60"/>
  <c r="G103" i="60"/>
  <c r="F103" i="60"/>
  <c r="E103" i="60"/>
  <c r="D103" i="60"/>
  <c r="C103" i="60"/>
  <c r="B103" i="60"/>
  <c r="G90" i="60"/>
  <c r="F90" i="60"/>
  <c r="E90" i="60"/>
  <c r="D90" i="60"/>
  <c r="C90" i="60"/>
  <c r="B90" i="60"/>
  <c r="Q22" i="61"/>
  <c r="P22" i="61"/>
  <c r="O22" i="61"/>
  <c r="N22" i="61"/>
  <c r="M22" i="61"/>
  <c r="L22" i="61"/>
  <c r="Q55" i="61"/>
  <c r="P55" i="61"/>
  <c r="O55" i="61"/>
  <c r="N55" i="61"/>
  <c r="M55" i="61"/>
  <c r="L55" i="61"/>
  <c r="Q90" i="61"/>
  <c r="P90" i="61"/>
  <c r="O90" i="61"/>
  <c r="N90" i="61"/>
  <c r="M90" i="61"/>
  <c r="L90" i="61"/>
  <c r="Q103" i="61"/>
  <c r="P103" i="61"/>
  <c r="O103" i="61"/>
  <c r="N103" i="61"/>
  <c r="M103" i="61"/>
  <c r="L103" i="61"/>
  <c r="Q116" i="61"/>
  <c r="P116" i="61"/>
  <c r="O116" i="61"/>
  <c r="N116" i="61"/>
  <c r="M116" i="61"/>
  <c r="L116" i="61"/>
  <c r="G116" i="61"/>
  <c r="F116" i="61"/>
  <c r="E116" i="61"/>
  <c r="D116" i="61"/>
  <c r="C116" i="61"/>
  <c r="B116" i="61"/>
  <c r="G103" i="61"/>
  <c r="F103" i="61"/>
  <c r="E103" i="61"/>
  <c r="D103" i="61"/>
  <c r="C103" i="61"/>
  <c r="B103" i="61"/>
  <c r="G90" i="61"/>
  <c r="F90" i="61"/>
  <c r="E90" i="61"/>
  <c r="D90" i="61"/>
  <c r="C90" i="61"/>
  <c r="B90" i="61"/>
  <c r="Q22" i="62"/>
  <c r="P22" i="62"/>
  <c r="O22" i="62"/>
  <c r="N22" i="62"/>
  <c r="M22" i="62"/>
  <c r="L22" i="62"/>
  <c r="Q55" i="62"/>
  <c r="P55" i="62"/>
  <c r="O55" i="62"/>
  <c r="N55" i="62"/>
  <c r="M55" i="62"/>
  <c r="L55" i="62"/>
  <c r="Q90" i="62"/>
  <c r="P90" i="62"/>
  <c r="O90" i="62"/>
  <c r="N90" i="62"/>
  <c r="M90" i="62"/>
  <c r="L90" i="62"/>
  <c r="Q103" i="62"/>
  <c r="P103" i="62"/>
  <c r="O103" i="62"/>
  <c r="N103" i="62"/>
  <c r="M103" i="62"/>
  <c r="L103" i="62"/>
  <c r="Q116" i="62"/>
  <c r="P116" i="62"/>
  <c r="O116" i="62"/>
  <c r="N116" i="62"/>
  <c r="M116" i="62"/>
  <c r="L116" i="62"/>
  <c r="G116" i="62"/>
  <c r="F116" i="62"/>
  <c r="E116" i="62"/>
  <c r="D116" i="62"/>
  <c r="C116" i="62"/>
  <c r="B116" i="62"/>
  <c r="G103" i="62"/>
  <c r="F103" i="62"/>
  <c r="E103" i="62"/>
  <c r="D103" i="62"/>
  <c r="C103" i="62"/>
  <c r="B103" i="62"/>
  <c r="G90" i="62"/>
  <c r="F90" i="62"/>
  <c r="E90" i="62"/>
  <c r="D90" i="62"/>
  <c r="C90" i="62"/>
  <c r="B90" i="62"/>
  <c r="Q22" i="63"/>
  <c r="P22" i="63"/>
  <c r="O22" i="63"/>
  <c r="N22" i="63"/>
  <c r="M22" i="63"/>
  <c r="L22" i="63"/>
  <c r="Q55" i="63"/>
  <c r="P55" i="63"/>
  <c r="O55" i="63"/>
  <c r="N55" i="63"/>
  <c r="M55" i="63"/>
  <c r="L55" i="63"/>
  <c r="Q90" i="63"/>
  <c r="P90" i="63"/>
  <c r="O90" i="63"/>
  <c r="N90" i="63"/>
  <c r="M90" i="63"/>
  <c r="L90" i="63"/>
  <c r="Q103" i="63"/>
  <c r="P103" i="63"/>
  <c r="O103" i="63"/>
  <c r="N103" i="63"/>
  <c r="M103" i="63"/>
  <c r="L103" i="63"/>
  <c r="Q116" i="63"/>
  <c r="P116" i="63"/>
  <c r="O116" i="63"/>
  <c r="N116" i="63"/>
  <c r="M116" i="63"/>
  <c r="L116" i="63"/>
  <c r="G116" i="63"/>
  <c r="F116" i="63"/>
  <c r="E116" i="63"/>
  <c r="D116" i="63"/>
  <c r="C116" i="63"/>
  <c r="B116" i="63"/>
  <c r="G103" i="63"/>
  <c r="F103" i="63"/>
  <c r="E103" i="63"/>
  <c r="D103" i="63"/>
  <c r="C103" i="63"/>
  <c r="B103" i="63"/>
  <c r="G90" i="63"/>
  <c r="F90" i="63"/>
  <c r="E90" i="63"/>
  <c r="D90" i="63"/>
  <c r="C90" i="63"/>
  <c r="B90" i="63"/>
  <c r="Q22" i="64"/>
  <c r="P22" i="64"/>
  <c r="O22" i="64"/>
  <c r="N22" i="64"/>
  <c r="M22" i="64"/>
  <c r="L22" i="64"/>
  <c r="Q55" i="64"/>
  <c r="P55" i="64"/>
  <c r="O55" i="64"/>
  <c r="N55" i="64"/>
  <c r="M55" i="64"/>
  <c r="L55" i="64"/>
  <c r="Q90" i="64"/>
  <c r="P90" i="64"/>
  <c r="O90" i="64"/>
  <c r="N90" i="64"/>
  <c r="M90" i="64"/>
  <c r="L90" i="64"/>
  <c r="Q103" i="64"/>
  <c r="P103" i="64"/>
  <c r="O103" i="64"/>
  <c r="N103" i="64"/>
  <c r="M103" i="64"/>
  <c r="L103" i="64"/>
  <c r="Q116" i="64"/>
  <c r="P116" i="64"/>
  <c r="O116" i="64"/>
  <c r="N116" i="64"/>
  <c r="M116" i="64"/>
  <c r="L116" i="64"/>
  <c r="G116" i="64"/>
  <c r="F116" i="64"/>
  <c r="E116" i="64"/>
  <c r="D116" i="64"/>
  <c r="C116" i="64"/>
  <c r="B116" i="64"/>
  <c r="G103" i="64"/>
  <c r="F103" i="64"/>
  <c r="E103" i="64"/>
  <c r="D103" i="64"/>
  <c r="C103" i="64"/>
  <c r="B103" i="64"/>
  <c r="G90" i="64"/>
  <c r="F90" i="64"/>
  <c r="E90" i="64"/>
  <c r="D90" i="64"/>
  <c r="C90" i="64"/>
  <c r="B90" i="64"/>
  <c r="Q22" i="65"/>
  <c r="P22" i="65"/>
  <c r="O22" i="65"/>
  <c r="N22" i="65"/>
  <c r="M22" i="65"/>
  <c r="L22" i="65"/>
  <c r="Q55" i="65"/>
  <c r="P55" i="65"/>
  <c r="O55" i="65"/>
  <c r="N55" i="65"/>
  <c r="M55" i="65"/>
  <c r="L55" i="65"/>
  <c r="Q90" i="65"/>
  <c r="P90" i="65"/>
  <c r="O90" i="65"/>
  <c r="N90" i="65"/>
  <c r="M90" i="65"/>
  <c r="L90" i="65"/>
  <c r="Q103" i="65"/>
  <c r="P103" i="65"/>
  <c r="O103" i="65"/>
  <c r="N103" i="65"/>
  <c r="M103" i="65"/>
  <c r="L103" i="65"/>
  <c r="Q116" i="65"/>
  <c r="P116" i="65"/>
  <c r="O116" i="65"/>
  <c r="N116" i="65"/>
  <c r="M116" i="65"/>
  <c r="L116" i="65"/>
  <c r="G116" i="65"/>
  <c r="F116" i="65"/>
  <c r="E116" i="65"/>
  <c r="D116" i="65"/>
  <c r="C116" i="65"/>
  <c r="B116" i="65"/>
  <c r="G103" i="65"/>
  <c r="F103" i="65"/>
  <c r="E103" i="65"/>
  <c r="D103" i="65"/>
  <c r="C103" i="65"/>
  <c r="B103" i="65"/>
  <c r="G90" i="65"/>
  <c r="F90" i="65"/>
  <c r="E90" i="65"/>
  <c r="D90" i="65"/>
  <c r="C90" i="65"/>
  <c r="B90" i="65"/>
  <c r="Q22" i="66"/>
  <c r="P22" i="66"/>
  <c r="O22" i="66"/>
  <c r="N22" i="66"/>
  <c r="M22" i="66"/>
  <c r="L22" i="66"/>
  <c r="Q55" i="66"/>
  <c r="P55" i="66"/>
  <c r="O55" i="66"/>
  <c r="N55" i="66"/>
  <c r="M55" i="66"/>
  <c r="L55" i="66"/>
  <c r="Q90" i="66"/>
  <c r="P90" i="66"/>
  <c r="O90" i="66"/>
  <c r="N90" i="66"/>
  <c r="M90" i="66"/>
  <c r="L90" i="66"/>
  <c r="Q103" i="66"/>
  <c r="P103" i="66"/>
  <c r="O103" i="66"/>
  <c r="N103" i="66"/>
  <c r="M103" i="66"/>
  <c r="L103" i="66"/>
  <c r="Q116" i="66"/>
  <c r="P116" i="66"/>
  <c r="O116" i="66"/>
  <c r="N116" i="66"/>
  <c r="M116" i="66"/>
  <c r="L116" i="66"/>
  <c r="G116" i="66"/>
  <c r="F116" i="66"/>
  <c r="E116" i="66"/>
  <c r="D116" i="66"/>
  <c r="C116" i="66"/>
  <c r="B116" i="66"/>
  <c r="G103" i="66"/>
  <c r="F103" i="66"/>
  <c r="E103" i="66"/>
  <c r="D103" i="66"/>
  <c r="C103" i="66"/>
  <c r="B103" i="66"/>
  <c r="G90" i="66"/>
  <c r="F90" i="66"/>
  <c r="E90" i="66"/>
  <c r="D90" i="66"/>
  <c r="C90" i="66"/>
  <c r="B90" i="66"/>
  <c r="Q22" i="67"/>
  <c r="P22" i="67"/>
  <c r="O22" i="67"/>
  <c r="N22" i="67"/>
  <c r="M22" i="67"/>
  <c r="L22" i="67"/>
  <c r="Q55" i="67"/>
  <c r="P55" i="67"/>
  <c r="O55" i="67"/>
  <c r="N55" i="67"/>
  <c r="M55" i="67"/>
  <c r="L55" i="67"/>
  <c r="Q90" i="67"/>
  <c r="P90" i="67"/>
  <c r="O90" i="67"/>
  <c r="N90" i="67"/>
  <c r="M90" i="67"/>
  <c r="L90" i="67"/>
  <c r="Q103" i="67"/>
  <c r="P103" i="67"/>
  <c r="O103" i="67"/>
  <c r="N103" i="67"/>
  <c r="M103" i="67"/>
  <c r="L103" i="67"/>
  <c r="Q116" i="67"/>
  <c r="P116" i="67"/>
  <c r="O116" i="67"/>
  <c r="N116" i="67"/>
  <c r="M116" i="67"/>
  <c r="L116" i="67"/>
  <c r="G116" i="67"/>
  <c r="F116" i="67"/>
  <c r="E116" i="67"/>
  <c r="D116" i="67"/>
  <c r="C116" i="67"/>
  <c r="B116" i="67"/>
  <c r="G103" i="67"/>
  <c r="F103" i="67"/>
  <c r="E103" i="67"/>
  <c r="D103" i="67"/>
  <c r="C103" i="67"/>
  <c r="B103" i="67"/>
  <c r="G90" i="67"/>
  <c r="F90" i="67"/>
  <c r="E90" i="67"/>
  <c r="D90" i="67"/>
  <c r="C90" i="67"/>
  <c r="B90" i="67"/>
  <c r="Q22" i="68"/>
  <c r="P22" i="68"/>
  <c r="O22" i="68"/>
  <c r="N22" i="68"/>
  <c r="M22" i="68"/>
  <c r="L22" i="68"/>
  <c r="Q55" i="68"/>
  <c r="P55" i="68"/>
  <c r="O55" i="68"/>
  <c r="N55" i="68"/>
  <c r="M55" i="68"/>
  <c r="L55" i="68"/>
  <c r="Q90" i="68"/>
  <c r="P90" i="68"/>
  <c r="O90" i="68"/>
  <c r="N90" i="68"/>
  <c r="M90" i="68"/>
  <c r="L90" i="68"/>
  <c r="Q103" i="68"/>
  <c r="P103" i="68"/>
  <c r="O103" i="68"/>
  <c r="N103" i="68"/>
  <c r="M103" i="68"/>
  <c r="L103" i="68"/>
  <c r="Q116" i="68"/>
  <c r="P116" i="68"/>
  <c r="O116" i="68"/>
  <c r="N116" i="68"/>
  <c r="M116" i="68"/>
  <c r="L116" i="68"/>
  <c r="G116" i="68"/>
  <c r="F116" i="68"/>
  <c r="E116" i="68"/>
  <c r="D116" i="68"/>
  <c r="C116" i="68"/>
  <c r="B116" i="68"/>
  <c r="G103" i="68"/>
  <c r="F103" i="68"/>
  <c r="E103" i="68"/>
  <c r="D103" i="68"/>
  <c r="C103" i="68"/>
  <c r="B103" i="68"/>
  <c r="G90" i="68"/>
  <c r="F90" i="68"/>
  <c r="E90" i="68"/>
  <c r="D90" i="68"/>
  <c r="C90" i="68"/>
  <c r="B90" i="68"/>
  <c r="Q22" i="69"/>
  <c r="P22" i="69"/>
  <c r="O22" i="69"/>
  <c r="N22" i="69"/>
  <c r="M22" i="69"/>
  <c r="L22" i="69"/>
  <c r="Q55" i="69"/>
  <c r="P55" i="69"/>
  <c r="O55" i="69"/>
  <c r="N55" i="69"/>
  <c r="M55" i="69"/>
  <c r="L55" i="69"/>
  <c r="Q90" i="69"/>
  <c r="P90" i="69"/>
  <c r="O90" i="69"/>
  <c r="N90" i="69"/>
  <c r="M90" i="69"/>
  <c r="L90" i="69"/>
  <c r="Q103" i="69"/>
  <c r="P103" i="69"/>
  <c r="O103" i="69"/>
  <c r="N103" i="69"/>
  <c r="M103" i="69"/>
  <c r="L103" i="69"/>
  <c r="Q116" i="69"/>
  <c r="P116" i="69"/>
  <c r="O116" i="69"/>
  <c r="N116" i="69"/>
  <c r="M116" i="69"/>
  <c r="L116" i="69"/>
  <c r="G116" i="69"/>
  <c r="F116" i="69"/>
  <c r="E116" i="69"/>
  <c r="D116" i="69"/>
  <c r="C116" i="69"/>
  <c r="B116" i="69"/>
  <c r="G103" i="69"/>
  <c r="F103" i="69"/>
  <c r="E103" i="69"/>
  <c r="D103" i="69"/>
  <c r="C103" i="69"/>
  <c r="B103" i="69"/>
  <c r="G90" i="69"/>
  <c r="F90" i="69"/>
  <c r="E90" i="69"/>
  <c r="D90" i="69"/>
  <c r="C90" i="69"/>
  <c r="B90" i="69"/>
  <c r="Q22" i="70"/>
  <c r="P22" i="70"/>
  <c r="O22" i="70"/>
  <c r="N22" i="70"/>
  <c r="M22" i="70"/>
  <c r="L22" i="70"/>
  <c r="Q55" i="70"/>
  <c r="P55" i="70"/>
  <c r="O55" i="70"/>
  <c r="N55" i="70"/>
  <c r="M55" i="70"/>
  <c r="L55" i="70"/>
  <c r="Q90" i="70"/>
  <c r="P90" i="70"/>
  <c r="O90" i="70"/>
  <c r="N90" i="70"/>
  <c r="M90" i="70"/>
  <c r="L90" i="70"/>
  <c r="Q103" i="70"/>
  <c r="P103" i="70"/>
  <c r="O103" i="70"/>
  <c r="N103" i="70"/>
  <c r="M103" i="70"/>
  <c r="L103" i="70"/>
  <c r="Q116" i="70"/>
  <c r="P116" i="70"/>
  <c r="O116" i="70"/>
  <c r="N116" i="70"/>
  <c r="M116" i="70"/>
  <c r="L116" i="70"/>
  <c r="G116" i="70"/>
  <c r="F116" i="70"/>
  <c r="E116" i="70"/>
  <c r="D116" i="70"/>
  <c r="C116" i="70"/>
  <c r="B116" i="70"/>
  <c r="G103" i="70"/>
  <c r="F103" i="70"/>
  <c r="E103" i="70"/>
  <c r="D103" i="70"/>
  <c r="C103" i="70"/>
  <c r="B103" i="70"/>
  <c r="G90" i="70"/>
  <c r="F90" i="70"/>
  <c r="E90" i="70"/>
  <c r="D90" i="70"/>
  <c r="C90" i="70"/>
  <c r="B90" i="70"/>
  <c r="Q22" i="71"/>
  <c r="P22" i="71"/>
  <c r="O22" i="71"/>
  <c r="N22" i="71"/>
  <c r="M22" i="71"/>
  <c r="L22" i="71"/>
  <c r="Q55" i="71"/>
  <c r="P55" i="71"/>
  <c r="O55" i="71"/>
  <c r="N55" i="71"/>
  <c r="M55" i="71"/>
  <c r="L55" i="71"/>
  <c r="Q90" i="71"/>
  <c r="P90" i="71"/>
  <c r="O90" i="71"/>
  <c r="N90" i="71"/>
  <c r="M90" i="71"/>
  <c r="L90" i="71"/>
  <c r="Q103" i="71"/>
  <c r="P103" i="71"/>
  <c r="O103" i="71"/>
  <c r="N103" i="71"/>
  <c r="M103" i="71"/>
  <c r="L103" i="71"/>
  <c r="Q116" i="71"/>
  <c r="P116" i="71"/>
  <c r="O116" i="71"/>
  <c r="N116" i="71"/>
  <c r="M116" i="71"/>
  <c r="L116" i="71"/>
  <c r="G116" i="71"/>
  <c r="F116" i="71"/>
  <c r="E116" i="71"/>
  <c r="D116" i="71"/>
  <c r="C116" i="71"/>
  <c r="B116" i="71"/>
  <c r="G103" i="71"/>
  <c r="F103" i="71"/>
  <c r="E103" i="71"/>
  <c r="D103" i="71"/>
  <c r="C103" i="71"/>
  <c r="B103" i="71"/>
  <c r="G90" i="71"/>
  <c r="F90" i="71"/>
  <c r="E90" i="71"/>
  <c r="D90" i="71"/>
  <c r="C90" i="71"/>
  <c r="B90" i="71"/>
  <c r="Q22" i="72"/>
  <c r="P22" i="72"/>
  <c r="O22" i="72"/>
  <c r="N22" i="72"/>
  <c r="M22" i="72"/>
  <c r="L22" i="72"/>
  <c r="Q55" i="72"/>
  <c r="P55" i="72"/>
  <c r="O55" i="72"/>
  <c r="N55" i="72"/>
  <c r="M55" i="72"/>
  <c r="L55" i="72"/>
  <c r="Q90" i="72"/>
  <c r="P90" i="72"/>
  <c r="O90" i="72"/>
  <c r="N90" i="72"/>
  <c r="M90" i="72"/>
  <c r="L90" i="72"/>
  <c r="Q103" i="72"/>
  <c r="P103" i="72"/>
  <c r="O103" i="72"/>
  <c r="N103" i="72"/>
  <c r="M103" i="72"/>
  <c r="L103" i="72"/>
  <c r="Q116" i="72"/>
  <c r="P116" i="72"/>
  <c r="O116" i="72"/>
  <c r="N116" i="72"/>
  <c r="M116" i="72"/>
  <c r="L116" i="72"/>
  <c r="G116" i="72"/>
  <c r="F116" i="72"/>
  <c r="E116" i="72"/>
  <c r="D116" i="72"/>
  <c r="C116" i="72"/>
  <c r="B116" i="72"/>
  <c r="G103" i="72"/>
  <c r="F103" i="72"/>
  <c r="E103" i="72"/>
  <c r="D103" i="72"/>
  <c r="C103" i="72"/>
  <c r="B103" i="72"/>
  <c r="G90" i="72"/>
  <c r="F90" i="72"/>
  <c r="E90" i="72"/>
  <c r="D90" i="72"/>
  <c r="C90" i="72"/>
  <c r="B90" i="72"/>
  <c r="Q22" i="73"/>
  <c r="P22" i="73"/>
  <c r="O22" i="73"/>
  <c r="N22" i="73"/>
  <c r="M22" i="73"/>
  <c r="L22" i="73"/>
  <c r="Q55" i="73"/>
  <c r="P55" i="73"/>
  <c r="O55" i="73"/>
  <c r="N55" i="73"/>
  <c r="M55" i="73"/>
  <c r="L55" i="73"/>
  <c r="Q90" i="73"/>
  <c r="P90" i="73"/>
  <c r="O90" i="73"/>
  <c r="N90" i="73"/>
  <c r="M90" i="73"/>
  <c r="L90" i="73"/>
  <c r="Q103" i="73"/>
  <c r="P103" i="73"/>
  <c r="O103" i="73"/>
  <c r="N103" i="73"/>
  <c r="M103" i="73"/>
  <c r="L103" i="73"/>
  <c r="Q116" i="73"/>
  <c r="P116" i="73"/>
  <c r="O116" i="73"/>
  <c r="N116" i="73"/>
  <c r="M116" i="73"/>
  <c r="L116" i="73"/>
  <c r="G116" i="73"/>
  <c r="F116" i="73"/>
  <c r="E116" i="73"/>
  <c r="D116" i="73"/>
  <c r="C116" i="73"/>
  <c r="B116" i="73"/>
  <c r="G103" i="73"/>
  <c r="F103" i="73"/>
  <c r="E103" i="73"/>
  <c r="D103" i="73"/>
  <c r="C103" i="73"/>
  <c r="B103" i="73"/>
  <c r="G90" i="73"/>
  <c r="F90" i="73"/>
  <c r="E90" i="73"/>
  <c r="D90" i="73"/>
  <c r="C90" i="73"/>
  <c r="B90" i="73"/>
  <c r="Q22" i="74"/>
  <c r="P22" i="74"/>
  <c r="O22" i="74"/>
  <c r="N22" i="74"/>
  <c r="M22" i="74"/>
  <c r="L22" i="74"/>
  <c r="Q55" i="74"/>
  <c r="P55" i="74"/>
  <c r="O55" i="74"/>
  <c r="N55" i="74"/>
  <c r="M55" i="74"/>
  <c r="L55" i="74"/>
  <c r="Q90" i="74"/>
  <c r="P90" i="74"/>
  <c r="O90" i="74"/>
  <c r="N90" i="74"/>
  <c r="M90" i="74"/>
  <c r="L90" i="74"/>
  <c r="Q103" i="74"/>
  <c r="P103" i="74"/>
  <c r="O103" i="74"/>
  <c r="N103" i="74"/>
  <c r="M103" i="74"/>
  <c r="L103" i="74"/>
  <c r="Q116" i="74"/>
  <c r="P116" i="74"/>
  <c r="O116" i="74"/>
  <c r="N116" i="74"/>
  <c r="M116" i="74"/>
  <c r="L116" i="74"/>
  <c r="G116" i="74"/>
  <c r="F116" i="74"/>
  <c r="E116" i="74"/>
  <c r="D116" i="74"/>
  <c r="C116" i="74"/>
  <c r="B116" i="74"/>
  <c r="G103" i="74"/>
  <c r="F103" i="74"/>
  <c r="E103" i="74"/>
  <c r="D103" i="74"/>
  <c r="C103" i="74"/>
  <c r="B103" i="74"/>
  <c r="G90" i="74"/>
  <c r="F90" i="74"/>
  <c r="E90" i="74"/>
  <c r="D90" i="74"/>
  <c r="C90" i="74"/>
  <c r="B90" i="74"/>
  <c r="Q22" i="75"/>
  <c r="P22" i="75"/>
  <c r="O22" i="75"/>
  <c r="N22" i="75"/>
  <c r="M22" i="75"/>
  <c r="L22" i="75"/>
  <c r="Q55" i="75"/>
  <c r="P55" i="75"/>
  <c r="O55" i="75"/>
  <c r="N55" i="75"/>
  <c r="M55" i="75"/>
  <c r="L55" i="75"/>
  <c r="Q90" i="75"/>
  <c r="P90" i="75"/>
  <c r="O90" i="75"/>
  <c r="N90" i="75"/>
  <c r="M90" i="75"/>
  <c r="L90" i="75"/>
  <c r="Q103" i="75"/>
  <c r="P103" i="75"/>
  <c r="O103" i="75"/>
  <c r="N103" i="75"/>
  <c r="M103" i="75"/>
  <c r="L103" i="75"/>
  <c r="Q116" i="75"/>
  <c r="P116" i="75"/>
  <c r="O116" i="75"/>
  <c r="N116" i="75"/>
  <c r="M116" i="75"/>
  <c r="L116" i="75"/>
  <c r="G116" i="75"/>
  <c r="F116" i="75"/>
  <c r="E116" i="75"/>
  <c r="D116" i="75"/>
  <c r="C116" i="75"/>
  <c r="B116" i="75"/>
  <c r="G103" i="75"/>
  <c r="F103" i="75"/>
  <c r="E103" i="75"/>
  <c r="D103" i="75"/>
  <c r="C103" i="75"/>
  <c r="B103" i="75"/>
  <c r="G90" i="75"/>
  <c r="F90" i="75"/>
  <c r="E90" i="75"/>
  <c r="D90" i="75"/>
  <c r="C90" i="75"/>
  <c r="B90" i="75"/>
  <c r="Q22" i="76"/>
  <c r="P22" i="76"/>
  <c r="O22" i="76"/>
  <c r="N22" i="76"/>
  <c r="M22" i="76"/>
  <c r="L22" i="76"/>
  <c r="Q55" i="76"/>
  <c r="P55" i="76"/>
  <c r="O55" i="76"/>
  <c r="N55" i="76"/>
  <c r="M55" i="76"/>
  <c r="L55" i="76"/>
  <c r="Q90" i="76"/>
  <c r="P90" i="76"/>
  <c r="O90" i="76"/>
  <c r="N90" i="76"/>
  <c r="M90" i="76"/>
  <c r="L90" i="76"/>
  <c r="Q103" i="76"/>
  <c r="P103" i="76"/>
  <c r="O103" i="76"/>
  <c r="N103" i="76"/>
  <c r="M103" i="76"/>
  <c r="L103" i="76"/>
  <c r="Q116" i="76"/>
  <c r="P116" i="76"/>
  <c r="O116" i="76"/>
  <c r="N116" i="76"/>
  <c r="M116" i="76"/>
  <c r="L116" i="76"/>
  <c r="G116" i="76"/>
  <c r="F116" i="76"/>
  <c r="E116" i="76"/>
  <c r="D116" i="76"/>
  <c r="C116" i="76"/>
  <c r="B116" i="76"/>
  <c r="G103" i="76"/>
  <c r="F103" i="76"/>
  <c r="E103" i="76"/>
  <c r="D103" i="76"/>
  <c r="C103" i="76"/>
  <c r="B103" i="76"/>
  <c r="G90" i="76"/>
  <c r="F90" i="76"/>
  <c r="E90" i="76"/>
  <c r="D90" i="76"/>
  <c r="C90" i="76"/>
  <c r="B90" i="76"/>
  <c r="Q22" i="77"/>
  <c r="P22" i="77"/>
  <c r="O22" i="77"/>
  <c r="N22" i="77"/>
  <c r="M22" i="77"/>
  <c r="L22" i="77"/>
  <c r="Q55" i="77"/>
  <c r="P55" i="77"/>
  <c r="O55" i="77"/>
  <c r="N55" i="77"/>
  <c r="M55" i="77"/>
  <c r="L55" i="77"/>
  <c r="Q90" i="77"/>
  <c r="P90" i="77"/>
  <c r="O90" i="77"/>
  <c r="N90" i="77"/>
  <c r="M90" i="77"/>
  <c r="L90" i="77"/>
  <c r="Q103" i="77"/>
  <c r="P103" i="77"/>
  <c r="O103" i="77"/>
  <c r="N103" i="77"/>
  <c r="M103" i="77"/>
  <c r="L103" i="77"/>
  <c r="Q116" i="77"/>
  <c r="P116" i="77"/>
  <c r="O116" i="77"/>
  <c r="N116" i="77"/>
  <c r="M116" i="77"/>
  <c r="L116" i="77"/>
  <c r="G116" i="77"/>
  <c r="F116" i="77"/>
  <c r="E116" i="77"/>
  <c r="D116" i="77"/>
  <c r="C116" i="77"/>
  <c r="B116" i="77"/>
  <c r="G103" i="77"/>
  <c r="F103" i="77"/>
  <c r="E103" i="77"/>
  <c r="D103" i="77"/>
  <c r="C103" i="77"/>
  <c r="B103" i="77"/>
  <c r="G90" i="77"/>
  <c r="F90" i="77"/>
  <c r="E90" i="77"/>
  <c r="D90" i="77"/>
  <c r="C90" i="77"/>
  <c r="B90" i="77"/>
  <c r="Q22" i="7"/>
  <c r="P22" i="7"/>
  <c r="O22" i="7"/>
  <c r="N22" i="7"/>
  <c r="M22" i="7"/>
  <c r="L22" i="7"/>
  <c r="Q55" i="7"/>
  <c r="P55" i="7"/>
  <c r="O55" i="7"/>
  <c r="N55" i="7"/>
  <c r="M55" i="7"/>
  <c r="L55" i="7"/>
  <c r="Q90" i="7"/>
  <c r="P90" i="7"/>
  <c r="O90" i="7"/>
  <c r="N90" i="7"/>
  <c r="M90" i="7"/>
  <c r="L90" i="7"/>
  <c r="Q103" i="7"/>
  <c r="P103" i="7"/>
  <c r="O103" i="7"/>
  <c r="N103" i="7"/>
  <c r="M103" i="7"/>
  <c r="L103" i="7"/>
  <c r="Q116" i="7"/>
  <c r="P116" i="7"/>
  <c r="O116" i="7"/>
  <c r="N116" i="7"/>
  <c r="M116" i="7"/>
  <c r="L116" i="7"/>
  <c r="G116" i="7"/>
  <c r="F116" i="7"/>
  <c r="E116" i="7"/>
  <c r="D116" i="7"/>
  <c r="C116" i="7"/>
  <c r="B116" i="7"/>
  <c r="G103" i="7"/>
  <c r="F103" i="7"/>
  <c r="E103" i="7"/>
  <c r="D103" i="7"/>
  <c r="C103" i="7"/>
  <c r="B103" i="7"/>
  <c r="G90" i="7"/>
  <c r="F90" i="7"/>
  <c r="E90" i="7"/>
  <c r="D90" i="7"/>
  <c r="C90" i="7"/>
  <c r="B90" i="7"/>
  <c r="G55" i="41"/>
  <c r="G55" i="42"/>
  <c r="G55" i="43"/>
  <c r="G55" i="44"/>
  <c r="G55" i="45"/>
  <c r="G55" i="46"/>
  <c r="G55" i="47"/>
  <c r="G55" i="48"/>
  <c r="G55" i="49"/>
  <c r="G55" i="50"/>
  <c r="G55" i="51"/>
  <c r="G55" i="52"/>
  <c r="G55" i="53"/>
  <c r="G55" i="54"/>
  <c r="G55" i="55"/>
  <c r="G55" i="56"/>
  <c r="G55" i="57"/>
  <c r="G55" i="58"/>
  <c r="G55" i="59"/>
  <c r="G55" i="60"/>
  <c r="G55" i="61"/>
  <c r="G55" i="62"/>
  <c r="G55" i="63"/>
  <c r="G55" i="64"/>
  <c r="G55" i="65"/>
  <c r="G55" i="66"/>
  <c r="G55" i="67"/>
  <c r="G55" i="68"/>
  <c r="G55" i="69"/>
  <c r="G55" i="70"/>
  <c r="G55" i="71"/>
  <c r="G55" i="72"/>
  <c r="G55" i="73"/>
  <c r="G55" i="74"/>
  <c r="G55" i="75"/>
  <c r="G55" i="76"/>
  <c r="G55" i="77"/>
  <c r="G55" i="7"/>
  <c r="F55" i="41"/>
  <c r="F55" i="42"/>
  <c r="F55" i="43"/>
  <c r="F55" i="44"/>
  <c r="F55" i="45"/>
  <c r="F55" i="46"/>
  <c r="F55" i="47"/>
  <c r="F55" i="48"/>
  <c r="F55" i="49"/>
  <c r="F55" i="50"/>
  <c r="F55" i="51"/>
  <c r="F55" i="52"/>
  <c r="F55" i="53"/>
  <c r="F55" i="54"/>
  <c r="F55" i="55"/>
  <c r="F55" i="56"/>
  <c r="F55" i="57"/>
  <c r="F55" i="58"/>
  <c r="F55" i="59"/>
  <c r="F55" i="60"/>
  <c r="F55" i="61"/>
  <c r="F55" i="62"/>
  <c r="F55" i="63"/>
  <c r="F55" i="64"/>
  <c r="F55" i="65"/>
  <c r="F55" i="66"/>
  <c r="F55" i="67"/>
  <c r="F55" i="68"/>
  <c r="F55" i="69"/>
  <c r="F55" i="70"/>
  <c r="F55" i="71"/>
  <c r="F55" i="72"/>
  <c r="F55" i="73"/>
  <c r="F55" i="74"/>
  <c r="F55" i="75"/>
  <c r="F55" i="76"/>
  <c r="F55" i="77"/>
  <c r="F55" i="7"/>
  <c r="E55" i="41"/>
  <c r="E55" i="42"/>
  <c r="E55" i="43"/>
  <c r="E55" i="44"/>
  <c r="E55" i="45"/>
  <c r="E55" i="46"/>
  <c r="E55" i="47"/>
  <c r="E55" i="48"/>
  <c r="E55" i="49"/>
  <c r="E55" i="50"/>
  <c r="E55" i="51"/>
  <c r="E55" i="52"/>
  <c r="E55" i="53"/>
  <c r="E55" i="54"/>
  <c r="E55" i="55"/>
  <c r="E55" i="56"/>
  <c r="E55" i="57"/>
  <c r="E55" i="58"/>
  <c r="E55" i="59"/>
  <c r="E55" i="60"/>
  <c r="E55" i="61"/>
  <c r="E55" i="62"/>
  <c r="E55" i="63"/>
  <c r="E55" i="64"/>
  <c r="E55" i="65"/>
  <c r="E55" i="66"/>
  <c r="E55" i="67"/>
  <c r="E55" i="68"/>
  <c r="E55" i="69"/>
  <c r="E55" i="70"/>
  <c r="E55" i="71"/>
  <c r="E55" i="72"/>
  <c r="E55" i="73"/>
  <c r="E55" i="74"/>
  <c r="E55" i="75"/>
  <c r="E55" i="76"/>
  <c r="E55" i="77"/>
  <c r="E55" i="7"/>
  <c r="D55" i="41"/>
  <c r="D55" i="42"/>
  <c r="D55" i="43"/>
  <c r="D55" i="44"/>
  <c r="D55" i="45"/>
  <c r="D55" i="46"/>
  <c r="D55" i="47"/>
  <c r="D55" i="48"/>
  <c r="D55" i="49"/>
  <c r="D55" i="50"/>
  <c r="D55" i="51"/>
  <c r="D55" i="52"/>
  <c r="D55" i="53"/>
  <c r="D55" i="54"/>
  <c r="D55" i="55"/>
  <c r="D55" i="56"/>
  <c r="D55" i="57"/>
  <c r="D55" i="58"/>
  <c r="D55" i="59"/>
  <c r="D55" i="60"/>
  <c r="D55" i="61"/>
  <c r="D55" i="62"/>
  <c r="D55" i="63"/>
  <c r="D55" i="64"/>
  <c r="D55" i="65"/>
  <c r="D55" i="66"/>
  <c r="D55" i="67"/>
  <c r="D55" i="68"/>
  <c r="D55" i="69"/>
  <c r="D55" i="70"/>
  <c r="D55" i="71"/>
  <c r="D55" i="72"/>
  <c r="D55" i="73"/>
  <c r="D55" i="74"/>
  <c r="D55" i="75"/>
  <c r="D55" i="76"/>
  <c r="D55" i="77"/>
  <c r="D55" i="7"/>
  <c r="C55" i="41"/>
  <c r="C55" i="42"/>
  <c r="C55" i="43"/>
  <c r="C55" i="44"/>
  <c r="C55" i="45"/>
  <c r="C55" i="46"/>
  <c r="C55" i="47"/>
  <c r="C55" i="48"/>
  <c r="C55" i="49"/>
  <c r="C55" i="50"/>
  <c r="C55" i="51"/>
  <c r="C55" i="52"/>
  <c r="C55" i="53"/>
  <c r="C55" i="54"/>
  <c r="C55" i="55"/>
  <c r="C55" i="56"/>
  <c r="C55" i="57"/>
  <c r="C55" i="58"/>
  <c r="C55" i="59"/>
  <c r="C55" i="60"/>
  <c r="C55" i="61"/>
  <c r="C55" i="62"/>
  <c r="C55" i="63"/>
  <c r="C55" i="64"/>
  <c r="C55" i="65"/>
  <c r="C55" i="66"/>
  <c r="C55" i="67"/>
  <c r="C55" i="68"/>
  <c r="C55" i="69"/>
  <c r="C55" i="70"/>
  <c r="C55" i="71"/>
  <c r="C55" i="72"/>
  <c r="C55" i="73"/>
  <c r="C55" i="74"/>
  <c r="C55" i="75"/>
  <c r="C55" i="76"/>
  <c r="C55" i="77"/>
  <c r="C55" i="7"/>
  <c r="B55" i="41"/>
  <c r="B55" i="42"/>
  <c r="B55" i="43"/>
  <c r="B55" i="44"/>
  <c r="B55" i="45"/>
  <c r="B55" i="46"/>
  <c r="B55" i="47"/>
  <c r="B55" i="48"/>
  <c r="B55" i="49"/>
  <c r="B55" i="50"/>
  <c r="B55" i="51"/>
  <c r="B55" i="52"/>
  <c r="B55" i="53"/>
  <c r="B55" i="54"/>
  <c r="B55" i="55"/>
  <c r="B55" i="56"/>
  <c r="B55" i="57"/>
  <c r="B55" i="58"/>
  <c r="B55" i="59"/>
  <c r="B55" i="60"/>
  <c r="B55" i="61"/>
  <c r="B55" i="62"/>
  <c r="B55" i="63"/>
  <c r="B55" i="64"/>
  <c r="B55" i="65"/>
  <c r="B55" i="66"/>
  <c r="B55" i="67"/>
  <c r="B55" i="68"/>
  <c r="B55" i="69"/>
  <c r="B55" i="70"/>
  <c r="B55" i="71"/>
  <c r="B55" i="72"/>
  <c r="B55" i="73"/>
  <c r="B55" i="74"/>
  <c r="B55" i="75"/>
  <c r="B55" i="76"/>
  <c r="B55" i="77"/>
  <c r="B55" i="7"/>
  <c r="Q104" i="78"/>
  <c r="P104" i="78"/>
  <c r="O104" i="78"/>
  <c r="N104" i="78"/>
  <c r="M104" i="78"/>
  <c r="L104" i="78"/>
  <c r="Q117" i="78"/>
  <c r="P117" i="78"/>
  <c r="O117" i="78"/>
  <c r="N117" i="78"/>
  <c r="M117" i="78"/>
  <c r="L117" i="78"/>
  <c r="G117" i="78"/>
  <c r="F117" i="78"/>
  <c r="E117" i="78"/>
  <c r="D117" i="78"/>
  <c r="C117" i="78"/>
  <c r="B117" i="78"/>
  <c r="G104" i="78"/>
  <c r="F104" i="78"/>
  <c r="E104" i="78"/>
  <c r="D104" i="78"/>
  <c r="C104" i="78"/>
  <c r="B104" i="78"/>
  <c r="G90" i="78"/>
  <c r="F90" i="78"/>
  <c r="E90" i="78"/>
  <c r="D90" i="78"/>
  <c r="C90" i="78"/>
  <c r="B90" i="78"/>
  <c r="Q90" i="78"/>
  <c r="P90" i="78"/>
  <c r="O90" i="78"/>
  <c r="N90" i="78"/>
  <c r="M90" i="78"/>
  <c r="L90" i="78"/>
  <c r="Q55" i="78"/>
  <c r="P55" i="78"/>
  <c r="O55" i="78"/>
  <c r="N55" i="78"/>
  <c r="M55" i="78"/>
  <c r="L55" i="78"/>
  <c r="Q22" i="78"/>
  <c r="P22" i="78"/>
  <c r="O22" i="78"/>
  <c r="N22" i="78"/>
  <c r="M22" i="78"/>
  <c r="L22" i="78"/>
  <c r="G55" i="78"/>
  <c r="F55" i="78"/>
  <c r="E55" i="78"/>
  <c r="D55" i="78"/>
  <c r="C55" i="78"/>
  <c r="B55" i="78"/>
  <c r="H117" i="79"/>
  <c r="G117" i="79"/>
  <c r="F117" i="79"/>
  <c r="E117" i="79"/>
  <c r="D117" i="79"/>
  <c r="C117" i="79"/>
  <c r="H104" i="79"/>
  <c r="G104" i="79"/>
  <c r="F104" i="79"/>
  <c r="E104" i="79"/>
  <c r="D104" i="79"/>
  <c r="C104" i="79"/>
  <c r="H90" i="79"/>
  <c r="G90" i="79"/>
  <c r="F90" i="79"/>
  <c r="E90" i="79"/>
  <c r="D90" i="79"/>
  <c r="C90" i="79"/>
  <c r="H55" i="79"/>
  <c r="G55" i="79"/>
  <c r="F55" i="79"/>
  <c r="E55" i="79"/>
  <c r="D55" i="79"/>
  <c r="C55" i="79"/>
  <c r="J194" i="78"/>
  <c r="H194" i="78"/>
  <c r="Q95" i="78"/>
  <c r="P95" i="78"/>
  <c r="O95" i="78"/>
  <c r="N95" i="78"/>
  <c r="M95" i="78"/>
  <c r="L95" i="78"/>
  <c r="L94" i="78"/>
  <c r="Q122" i="78"/>
  <c r="P122" i="78"/>
  <c r="O122" i="78"/>
  <c r="N122" i="78"/>
  <c r="M122" i="78"/>
  <c r="L122" i="78"/>
  <c r="L121" i="78"/>
  <c r="Q121" i="78"/>
  <c r="P121" i="78"/>
  <c r="O121" i="78"/>
  <c r="N121" i="78"/>
  <c r="M121" i="78"/>
  <c r="Q94" i="78"/>
  <c r="P94" i="78"/>
  <c r="O94" i="78"/>
  <c r="N94" i="78"/>
  <c r="M94" i="78"/>
  <c r="R122" i="78"/>
  <c r="S122" i="78"/>
  <c r="R95" i="78"/>
  <c r="G95" i="78"/>
  <c r="F95" i="78"/>
  <c r="E95" i="78"/>
  <c r="D95" i="78"/>
  <c r="C95" i="78"/>
  <c r="B95" i="78"/>
  <c r="H95" i="78" s="1"/>
  <c r="S95" i="78" s="1"/>
  <c r="B94" i="78"/>
  <c r="H122" i="78"/>
  <c r="G122" i="78"/>
  <c r="F122" i="78"/>
  <c r="E122" i="78"/>
  <c r="D122" i="78"/>
  <c r="C122" i="78"/>
  <c r="B122" i="78"/>
  <c r="B121" i="78"/>
  <c r="G121" i="78"/>
  <c r="F121" i="78"/>
  <c r="E121" i="78"/>
  <c r="D121" i="78"/>
  <c r="C121" i="78"/>
  <c r="G94" i="78"/>
  <c r="F94" i="78"/>
  <c r="E94" i="78"/>
  <c r="D94" i="78"/>
  <c r="C94" i="78"/>
  <c r="I179" i="78"/>
  <c r="H179" i="78"/>
  <c r="I149" i="79"/>
  <c r="I122" i="79"/>
  <c r="H121" i="79"/>
  <c r="G121" i="79"/>
  <c r="F121" i="79"/>
  <c r="E121" i="79"/>
  <c r="H122" i="79"/>
  <c r="G122" i="79"/>
  <c r="F122" i="79"/>
  <c r="E122" i="79"/>
  <c r="D121" i="79"/>
  <c r="D122" i="79"/>
  <c r="C121" i="79"/>
  <c r="C122" i="79"/>
  <c r="I95" i="79"/>
  <c r="H95" i="79"/>
  <c r="H94" i="79"/>
  <c r="G95" i="79"/>
  <c r="G94" i="79"/>
  <c r="F95" i="79"/>
  <c r="E95" i="79"/>
  <c r="D95" i="79"/>
  <c r="C95" i="79"/>
  <c r="F94" i="79"/>
  <c r="E94" i="79"/>
  <c r="D94" i="79"/>
  <c r="C94" i="79"/>
  <c r="P44" i="40"/>
  <c r="P43" i="40"/>
  <c r="P42" i="40"/>
  <c r="P41" i="40"/>
  <c r="P40" i="40"/>
  <c r="P39" i="40"/>
  <c r="P38" i="40"/>
  <c r="P37" i="40"/>
  <c r="P36" i="40"/>
  <c r="P35" i="40"/>
  <c r="P34" i="40"/>
  <c r="P33" i="40"/>
  <c r="P32" i="40"/>
  <c r="P31" i="40"/>
  <c r="P30" i="40"/>
  <c r="P29" i="40"/>
  <c r="P28" i="40"/>
  <c r="P27" i="40"/>
  <c r="P26" i="40"/>
  <c r="P25" i="40"/>
  <c r="P24" i="40"/>
  <c r="P23" i="40"/>
  <c r="P22" i="40"/>
  <c r="P21" i="40"/>
  <c r="P20" i="40"/>
  <c r="P19" i="40"/>
  <c r="P18" i="40"/>
  <c r="P17" i="40"/>
  <c r="P16" i="40"/>
  <c r="P15" i="40"/>
  <c r="P14" i="40"/>
  <c r="P13" i="40"/>
  <c r="P12" i="40"/>
  <c r="P11" i="40"/>
  <c r="P10" i="40"/>
  <c r="P9" i="40"/>
  <c r="P8" i="40"/>
  <c r="P7"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I8" i="40"/>
  <c r="P46"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Q10" i="40"/>
  <c r="Q9" i="40"/>
  <c r="Q8" i="40"/>
  <c r="Q7" i="40"/>
  <c r="G7" i="40"/>
  <c r="I178" i="41"/>
  <c r="I178" i="42"/>
  <c r="I178" i="43"/>
  <c r="I178" i="44"/>
  <c r="I178" i="45"/>
  <c r="I178" i="46"/>
  <c r="I178" i="47"/>
  <c r="I178" i="48"/>
  <c r="I178" i="49"/>
  <c r="I178" i="50"/>
  <c r="I178" i="51"/>
  <c r="I178" i="52"/>
  <c r="I178" i="53"/>
  <c r="I178" i="54"/>
  <c r="I178" i="55"/>
  <c r="I178" i="56"/>
  <c r="I178" i="57"/>
  <c r="I178" i="58"/>
  <c r="I178" i="59"/>
  <c r="I178" i="60"/>
  <c r="I178" i="61"/>
  <c r="I178" i="62"/>
  <c r="I178" i="63"/>
  <c r="I178" i="64"/>
  <c r="I178" i="65"/>
  <c r="I178" i="66"/>
  <c r="I178" i="67"/>
  <c r="I178" i="68"/>
  <c r="I178" i="69"/>
  <c r="I178" i="70"/>
  <c r="I178" i="71"/>
  <c r="I178" i="72"/>
  <c r="I178" i="73"/>
  <c r="I178" i="74"/>
  <c r="I178" i="75"/>
  <c r="I178" i="76"/>
  <c r="I178" i="77"/>
  <c r="I178" i="7"/>
  <c r="H178" i="41"/>
  <c r="H178" i="42"/>
  <c r="H178" i="43"/>
  <c r="H178" i="44"/>
  <c r="H178" i="45"/>
  <c r="H178" i="46"/>
  <c r="H178" i="47"/>
  <c r="H178" i="48"/>
  <c r="H178" i="49"/>
  <c r="H178" i="50"/>
  <c r="H178" i="51"/>
  <c r="H178" i="52"/>
  <c r="H178" i="53"/>
  <c r="H178" i="54"/>
  <c r="H178" i="55"/>
  <c r="H178" i="56"/>
  <c r="H178" i="57"/>
  <c r="H178" i="58"/>
  <c r="H178" i="59"/>
  <c r="H178" i="60"/>
  <c r="H178" i="61"/>
  <c r="H178" i="62"/>
  <c r="H178" i="63"/>
  <c r="H178" i="64"/>
  <c r="H178" i="65"/>
  <c r="H178" i="66"/>
  <c r="H178" i="67"/>
  <c r="H178" i="68"/>
  <c r="H178" i="69"/>
  <c r="H178" i="70"/>
  <c r="H178" i="71"/>
  <c r="H178" i="72"/>
  <c r="H178" i="73"/>
  <c r="H178" i="74"/>
  <c r="H178" i="75"/>
  <c r="H178" i="76"/>
  <c r="H178" i="77"/>
  <c r="I177" i="41"/>
  <c r="I177" i="42"/>
  <c r="I177" i="43"/>
  <c r="I177" i="44"/>
  <c r="I177" i="45"/>
  <c r="I177" i="46"/>
  <c r="I177" i="47"/>
  <c r="I177" i="48"/>
  <c r="I177" i="49"/>
  <c r="I177" i="50"/>
  <c r="I177" i="51"/>
  <c r="I177" i="52"/>
  <c r="I177" i="53"/>
  <c r="I177" i="54"/>
  <c r="I177" i="55"/>
  <c r="I177" i="56"/>
  <c r="I177" i="57"/>
  <c r="I177" i="58"/>
  <c r="I177" i="59"/>
  <c r="I177" i="60"/>
  <c r="I177" i="61"/>
  <c r="I177" i="62"/>
  <c r="I177" i="63"/>
  <c r="I177" i="64"/>
  <c r="I177" i="65"/>
  <c r="I177" i="66"/>
  <c r="I177" i="67"/>
  <c r="I177" i="68"/>
  <c r="I177" i="69"/>
  <c r="I177" i="70"/>
  <c r="I177" i="71"/>
  <c r="I177" i="72"/>
  <c r="I177" i="73"/>
  <c r="I177" i="74"/>
  <c r="I177" i="75"/>
  <c r="I177" i="76"/>
  <c r="I177" i="77"/>
  <c r="I177" i="7"/>
  <c r="H177" i="41"/>
  <c r="H177" i="42"/>
  <c r="H177" i="43"/>
  <c r="H177" i="44"/>
  <c r="H177" i="45"/>
  <c r="H177" i="46"/>
  <c r="H177" i="47"/>
  <c r="H177" i="48"/>
  <c r="H177" i="49"/>
  <c r="H177" i="50"/>
  <c r="H177" i="51"/>
  <c r="H177" i="52"/>
  <c r="H177" i="53"/>
  <c r="H177" i="54"/>
  <c r="H177" i="55"/>
  <c r="H177" i="56"/>
  <c r="H177" i="57"/>
  <c r="H177" i="58"/>
  <c r="H177" i="59"/>
  <c r="H177" i="60"/>
  <c r="H177" i="61"/>
  <c r="H177" i="62"/>
  <c r="H177" i="63"/>
  <c r="H177" i="64"/>
  <c r="H177" i="65"/>
  <c r="H177" i="66"/>
  <c r="H177" i="67"/>
  <c r="H177" i="68"/>
  <c r="H177" i="69"/>
  <c r="H177" i="70"/>
  <c r="H177" i="71"/>
  <c r="H177" i="72"/>
  <c r="H177" i="73"/>
  <c r="H177" i="74"/>
  <c r="H177" i="75"/>
  <c r="H177" i="76"/>
  <c r="H177" i="77"/>
  <c r="H149" i="79"/>
  <c r="H189" i="78"/>
  <c r="J189" i="78"/>
  <c r="L189" i="78"/>
  <c r="I189" i="78"/>
  <c r="X44" i="40"/>
  <c r="Y44" i="40" s="1"/>
  <c r="X43" i="40"/>
  <c r="Y43" i="40" s="1"/>
  <c r="X42" i="40"/>
  <c r="Y42" i="40" s="1"/>
  <c r="X41" i="40"/>
  <c r="Y41" i="40" s="1"/>
  <c r="X40" i="40"/>
  <c r="Y40" i="40" s="1"/>
  <c r="X39" i="40"/>
  <c r="Y39" i="40" s="1"/>
  <c r="X38" i="40"/>
  <c r="Y38" i="40" s="1"/>
  <c r="X37" i="40"/>
  <c r="Y37" i="40" s="1"/>
  <c r="X36" i="40"/>
  <c r="Y36" i="40" s="1"/>
  <c r="X35" i="40"/>
  <c r="Y35" i="40" s="1"/>
  <c r="X34" i="40"/>
  <c r="Y34" i="40" s="1"/>
  <c r="X33" i="40"/>
  <c r="Y33" i="40" s="1"/>
  <c r="X32" i="40"/>
  <c r="Y32" i="40" s="1"/>
  <c r="X31" i="40"/>
  <c r="Y31" i="40" s="1"/>
  <c r="X30" i="40"/>
  <c r="Y30" i="40" s="1"/>
  <c r="X29" i="40"/>
  <c r="Y29" i="40" s="1"/>
  <c r="X28" i="40"/>
  <c r="Y28" i="40" s="1"/>
  <c r="X27" i="40"/>
  <c r="Y27" i="40" s="1"/>
  <c r="X26" i="40"/>
  <c r="Y26" i="40" s="1"/>
  <c r="X25" i="40"/>
  <c r="Y25" i="40" s="1"/>
  <c r="X24" i="40"/>
  <c r="Y24" i="40" s="1"/>
  <c r="X23" i="40"/>
  <c r="Y23" i="40" s="1"/>
  <c r="X22" i="40"/>
  <c r="Y22" i="40" s="1"/>
  <c r="X21" i="40"/>
  <c r="Y21" i="40" s="1"/>
  <c r="X20" i="40"/>
  <c r="Y20" i="40" s="1"/>
  <c r="X19" i="40"/>
  <c r="Y19" i="40" s="1"/>
  <c r="X18" i="40"/>
  <c r="Y18" i="40" s="1"/>
  <c r="X17" i="40"/>
  <c r="Y17" i="40" s="1"/>
  <c r="X16" i="40"/>
  <c r="Y16" i="40" s="1"/>
  <c r="X15" i="40"/>
  <c r="Y15" i="40" s="1"/>
  <c r="X14" i="40"/>
  <c r="Y14" i="40" s="1"/>
  <c r="X13" i="40"/>
  <c r="Y13" i="40" s="1"/>
  <c r="X12" i="40"/>
  <c r="Y12" i="40" s="1"/>
  <c r="X11" i="40"/>
  <c r="Y11" i="40" s="1"/>
  <c r="X10" i="40"/>
  <c r="Y10" i="40" s="1"/>
  <c r="X9" i="40"/>
  <c r="Y9" i="40" s="1"/>
  <c r="X8" i="40"/>
  <c r="Y8" i="40" s="1"/>
  <c r="G193" i="78"/>
  <c r="R120" i="41" l="1"/>
  <c r="R119" i="41"/>
  <c r="R118" i="41"/>
  <c r="R117" i="41"/>
  <c r="R108" i="41"/>
  <c r="R107" i="41"/>
  <c r="R106" i="41"/>
  <c r="R105" i="41"/>
  <c r="R104" i="41"/>
  <c r="R95" i="41"/>
  <c r="R94" i="41"/>
  <c r="R93" i="41"/>
  <c r="R92" i="41"/>
  <c r="R91" i="41"/>
  <c r="R82" i="41"/>
  <c r="R81" i="41"/>
  <c r="R78" i="41"/>
  <c r="R77" i="41"/>
  <c r="R76" i="41"/>
  <c r="R75" i="41"/>
  <c r="R74" i="41"/>
  <c r="R73" i="41"/>
  <c r="R70" i="41"/>
  <c r="R69" i="41"/>
  <c r="R68" i="41"/>
  <c r="R67" i="41"/>
  <c r="R63" i="41"/>
  <c r="R59" i="41"/>
  <c r="R58" i="41"/>
  <c r="R120" i="42"/>
  <c r="R119" i="42"/>
  <c r="R118" i="42"/>
  <c r="R117" i="42"/>
  <c r="R108" i="42"/>
  <c r="R107" i="42"/>
  <c r="R106" i="42"/>
  <c r="R105" i="42"/>
  <c r="R104" i="42"/>
  <c r="R95" i="42"/>
  <c r="R94" i="42"/>
  <c r="R93" i="42"/>
  <c r="R92" i="42"/>
  <c r="R91" i="42"/>
  <c r="R82" i="42"/>
  <c r="R81" i="42"/>
  <c r="R78" i="42"/>
  <c r="R77" i="42"/>
  <c r="R76" i="42"/>
  <c r="R75" i="42"/>
  <c r="R74" i="42"/>
  <c r="R73" i="42"/>
  <c r="R70" i="42"/>
  <c r="R69" i="42"/>
  <c r="R68" i="42"/>
  <c r="R67" i="42"/>
  <c r="R63" i="42"/>
  <c r="R59" i="42"/>
  <c r="R58" i="42"/>
  <c r="R120" i="43"/>
  <c r="R119" i="43"/>
  <c r="R118" i="43"/>
  <c r="R117" i="43"/>
  <c r="R108" i="43"/>
  <c r="R107" i="43"/>
  <c r="R106" i="43"/>
  <c r="R105" i="43"/>
  <c r="R104" i="43"/>
  <c r="R95" i="43"/>
  <c r="R94" i="43"/>
  <c r="R93" i="43"/>
  <c r="R92" i="43"/>
  <c r="R91" i="43"/>
  <c r="R82" i="43"/>
  <c r="R81" i="43"/>
  <c r="R78" i="43"/>
  <c r="R77" i="43"/>
  <c r="R76" i="43"/>
  <c r="R75" i="43"/>
  <c r="R74" i="43"/>
  <c r="R73" i="43"/>
  <c r="R70" i="43"/>
  <c r="R69" i="43"/>
  <c r="R68" i="43"/>
  <c r="R67" i="43"/>
  <c r="R63" i="43"/>
  <c r="R59" i="43"/>
  <c r="R58" i="43"/>
  <c r="R120" i="44"/>
  <c r="R119" i="44"/>
  <c r="R118" i="44"/>
  <c r="R117" i="44"/>
  <c r="R108" i="44"/>
  <c r="R107" i="44"/>
  <c r="R106" i="44"/>
  <c r="R105" i="44"/>
  <c r="R104" i="44"/>
  <c r="R95" i="44"/>
  <c r="R94" i="44"/>
  <c r="R93" i="44"/>
  <c r="R92" i="44"/>
  <c r="R91" i="44"/>
  <c r="R82" i="44"/>
  <c r="R81" i="44"/>
  <c r="R78" i="44"/>
  <c r="R77" i="44"/>
  <c r="R76" i="44"/>
  <c r="R75" i="44"/>
  <c r="R74" i="44"/>
  <c r="R73" i="44"/>
  <c r="R70" i="44"/>
  <c r="R69" i="44"/>
  <c r="R68" i="44"/>
  <c r="R67" i="44"/>
  <c r="R63" i="44"/>
  <c r="R59" i="44"/>
  <c r="R58" i="44"/>
  <c r="R120" i="45"/>
  <c r="R119" i="45"/>
  <c r="R118" i="45"/>
  <c r="R117" i="45"/>
  <c r="R108" i="45"/>
  <c r="R107" i="45"/>
  <c r="R106" i="45"/>
  <c r="R105" i="45"/>
  <c r="R104" i="45"/>
  <c r="R95" i="45"/>
  <c r="R94" i="45"/>
  <c r="R93" i="45"/>
  <c r="R92" i="45"/>
  <c r="R91" i="45"/>
  <c r="R82" i="45"/>
  <c r="R81" i="45"/>
  <c r="R78" i="45"/>
  <c r="R77" i="45"/>
  <c r="R76" i="45"/>
  <c r="R75" i="45"/>
  <c r="R74" i="45"/>
  <c r="R73" i="45"/>
  <c r="R70" i="45"/>
  <c r="R69" i="45"/>
  <c r="R68" i="45"/>
  <c r="R67" i="45"/>
  <c r="R63" i="45"/>
  <c r="R59" i="45"/>
  <c r="R58" i="45"/>
  <c r="R120" i="46"/>
  <c r="R119" i="46"/>
  <c r="R118" i="46"/>
  <c r="R117" i="46"/>
  <c r="R108" i="46"/>
  <c r="R107" i="46"/>
  <c r="R106" i="46"/>
  <c r="R105" i="46"/>
  <c r="R104" i="46"/>
  <c r="R95" i="46"/>
  <c r="R94" i="46"/>
  <c r="R93" i="46"/>
  <c r="R92" i="46"/>
  <c r="R91" i="46"/>
  <c r="R82" i="46"/>
  <c r="R81" i="46"/>
  <c r="R78" i="46"/>
  <c r="R77" i="46"/>
  <c r="R76" i="46"/>
  <c r="R75" i="46"/>
  <c r="R74" i="46"/>
  <c r="R73" i="46"/>
  <c r="R70" i="46"/>
  <c r="R69" i="46"/>
  <c r="R68" i="46"/>
  <c r="R67" i="46"/>
  <c r="R63" i="46"/>
  <c r="R59" i="46"/>
  <c r="R58" i="46"/>
  <c r="R120" i="47"/>
  <c r="R119" i="47"/>
  <c r="R118" i="47"/>
  <c r="R117" i="47"/>
  <c r="R108" i="47"/>
  <c r="R107" i="47"/>
  <c r="R106" i="47"/>
  <c r="R105" i="47"/>
  <c r="R104" i="47"/>
  <c r="R95" i="47"/>
  <c r="R94" i="47"/>
  <c r="R93" i="47"/>
  <c r="R92" i="47"/>
  <c r="R91" i="47"/>
  <c r="R82" i="47"/>
  <c r="R81" i="47"/>
  <c r="R78" i="47"/>
  <c r="R77" i="47"/>
  <c r="R76" i="47"/>
  <c r="R75" i="47"/>
  <c r="R74" i="47"/>
  <c r="R73" i="47"/>
  <c r="R70" i="47"/>
  <c r="R69" i="47"/>
  <c r="R68" i="47"/>
  <c r="R67" i="47"/>
  <c r="R63" i="47"/>
  <c r="R59" i="47"/>
  <c r="R58" i="47"/>
  <c r="R120" i="48"/>
  <c r="R119" i="48"/>
  <c r="R118" i="48"/>
  <c r="R117" i="48"/>
  <c r="R108" i="48"/>
  <c r="R107" i="48"/>
  <c r="R106" i="48"/>
  <c r="R105" i="48"/>
  <c r="R104" i="48"/>
  <c r="R95" i="48"/>
  <c r="R94" i="48"/>
  <c r="R93" i="48"/>
  <c r="R92" i="48"/>
  <c r="R91" i="48"/>
  <c r="R82" i="48"/>
  <c r="R81" i="48"/>
  <c r="R78" i="48"/>
  <c r="R77" i="48"/>
  <c r="R76" i="48"/>
  <c r="R75" i="48"/>
  <c r="R74" i="48"/>
  <c r="R73" i="48"/>
  <c r="R70" i="48"/>
  <c r="R69" i="48"/>
  <c r="R68" i="48"/>
  <c r="R67" i="48"/>
  <c r="R63" i="48"/>
  <c r="R59" i="48"/>
  <c r="R58" i="48"/>
  <c r="R120" i="49"/>
  <c r="R119" i="49"/>
  <c r="R118" i="49"/>
  <c r="R117" i="49"/>
  <c r="R108" i="49"/>
  <c r="R107" i="49"/>
  <c r="R106" i="49"/>
  <c r="R105" i="49"/>
  <c r="R104" i="49"/>
  <c r="R95" i="49"/>
  <c r="R94" i="49"/>
  <c r="R93" i="49"/>
  <c r="R92" i="49"/>
  <c r="R91" i="49"/>
  <c r="R82" i="49"/>
  <c r="R81" i="49"/>
  <c r="R78" i="49"/>
  <c r="R77" i="49"/>
  <c r="R76" i="49"/>
  <c r="R75" i="49"/>
  <c r="R74" i="49"/>
  <c r="R73" i="49"/>
  <c r="R70" i="49"/>
  <c r="R69" i="49"/>
  <c r="R68" i="49"/>
  <c r="R67" i="49"/>
  <c r="R63" i="49"/>
  <c r="R59" i="49"/>
  <c r="R58" i="49"/>
  <c r="R120" i="50"/>
  <c r="R119" i="50"/>
  <c r="R118" i="50"/>
  <c r="R117" i="50"/>
  <c r="R108" i="50"/>
  <c r="R107" i="50"/>
  <c r="R106" i="50"/>
  <c r="R105" i="50"/>
  <c r="R104" i="50"/>
  <c r="R95" i="50"/>
  <c r="R94" i="50"/>
  <c r="R93" i="50"/>
  <c r="R92" i="50"/>
  <c r="R91" i="50"/>
  <c r="R82" i="50"/>
  <c r="R81" i="50"/>
  <c r="R78" i="50"/>
  <c r="R77" i="50"/>
  <c r="R76" i="50"/>
  <c r="R75" i="50"/>
  <c r="R74" i="50"/>
  <c r="R73" i="50"/>
  <c r="R70" i="50"/>
  <c r="R69" i="50"/>
  <c r="R68" i="50"/>
  <c r="R67" i="50"/>
  <c r="R63" i="50"/>
  <c r="R59" i="50"/>
  <c r="R58" i="50"/>
  <c r="R120" i="51"/>
  <c r="R119" i="51"/>
  <c r="R118" i="51"/>
  <c r="R117" i="51"/>
  <c r="R108" i="51"/>
  <c r="R107" i="51"/>
  <c r="R106" i="51"/>
  <c r="R105" i="51"/>
  <c r="R104" i="51"/>
  <c r="R95" i="51"/>
  <c r="R94" i="51"/>
  <c r="R93" i="51"/>
  <c r="R92" i="51"/>
  <c r="R91" i="51"/>
  <c r="R82" i="51"/>
  <c r="R81" i="51"/>
  <c r="R78" i="51"/>
  <c r="R77" i="51"/>
  <c r="R76" i="51"/>
  <c r="R75" i="51"/>
  <c r="R74" i="51"/>
  <c r="R73" i="51"/>
  <c r="R70" i="51"/>
  <c r="R69" i="51"/>
  <c r="R68" i="51"/>
  <c r="R67" i="51"/>
  <c r="R63" i="51"/>
  <c r="R59" i="51"/>
  <c r="R58" i="51"/>
  <c r="R120" i="52"/>
  <c r="R119" i="52"/>
  <c r="R118" i="52"/>
  <c r="R117" i="52"/>
  <c r="R108" i="52"/>
  <c r="R107" i="52"/>
  <c r="R106" i="52"/>
  <c r="R105" i="52"/>
  <c r="R104" i="52"/>
  <c r="R95" i="52"/>
  <c r="R94" i="52"/>
  <c r="R93" i="52"/>
  <c r="R92" i="52"/>
  <c r="R91" i="52"/>
  <c r="R82" i="52"/>
  <c r="R81" i="52"/>
  <c r="R78" i="52"/>
  <c r="R77" i="52"/>
  <c r="R76" i="52"/>
  <c r="R75" i="52"/>
  <c r="R74" i="52"/>
  <c r="R73" i="52"/>
  <c r="R70" i="52"/>
  <c r="R69" i="52"/>
  <c r="R68" i="52"/>
  <c r="R67" i="52"/>
  <c r="R63" i="52"/>
  <c r="R59" i="52"/>
  <c r="R58" i="52"/>
  <c r="R120" i="53"/>
  <c r="R119" i="53"/>
  <c r="R118" i="53"/>
  <c r="R117" i="53"/>
  <c r="R108" i="53"/>
  <c r="R107" i="53"/>
  <c r="R106" i="53"/>
  <c r="R105" i="53"/>
  <c r="R104" i="53"/>
  <c r="R95" i="53"/>
  <c r="R94" i="53"/>
  <c r="R93" i="53"/>
  <c r="R92" i="53"/>
  <c r="R91" i="53"/>
  <c r="R82" i="53"/>
  <c r="R81" i="53"/>
  <c r="R78" i="53"/>
  <c r="R77" i="53"/>
  <c r="R76" i="53"/>
  <c r="R75" i="53"/>
  <c r="R74" i="53"/>
  <c r="R73" i="53"/>
  <c r="R70" i="53"/>
  <c r="R69" i="53"/>
  <c r="R68" i="53"/>
  <c r="R67" i="53"/>
  <c r="R63" i="53"/>
  <c r="R59" i="53"/>
  <c r="R58" i="53"/>
  <c r="R120" i="54"/>
  <c r="R119" i="54"/>
  <c r="R118" i="54"/>
  <c r="R117" i="54"/>
  <c r="R108" i="54"/>
  <c r="R107" i="54"/>
  <c r="R106" i="54"/>
  <c r="R105" i="54"/>
  <c r="R104" i="54"/>
  <c r="R95" i="54"/>
  <c r="R94" i="54"/>
  <c r="R93" i="54"/>
  <c r="R92" i="54"/>
  <c r="R91" i="54"/>
  <c r="R82" i="54"/>
  <c r="R81" i="54"/>
  <c r="R78" i="54"/>
  <c r="R77" i="54"/>
  <c r="R76" i="54"/>
  <c r="R75" i="54"/>
  <c r="R74" i="54"/>
  <c r="R73" i="54"/>
  <c r="R70" i="54"/>
  <c r="R69" i="54"/>
  <c r="R68" i="54"/>
  <c r="R67" i="54"/>
  <c r="R63" i="54"/>
  <c r="R59" i="54"/>
  <c r="R58" i="54"/>
  <c r="R120" i="55"/>
  <c r="R119" i="55"/>
  <c r="R118" i="55"/>
  <c r="R117" i="55"/>
  <c r="R108" i="55"/>
  <c r="R107" i="55"/>
  <c r="R106" i="55"/>
  <c r="R105" i="55"/>
  <c r="R104" i="55"/>
  <c r="R95" i="55"/>
  <c r="R94" i="55"/>
  <c r="R93" i="55"/>
  <c r="R92" i="55"/>
  <c r="R91" i="55"/>
  <c r="R82" i="55"/>
  <c r="R81" i="55"/>
  <c r="R78" i="55"/>
  <c r="R77" i="55"/>
  <c r="R76" i="55"/>
  <c r="R75" i="55"/>
  <c r="R74" i="55"/>
  <c r="R73" i="55"/>
  <c r="R70" i="55"/>
  <c r="R69" i="55"/>
  <c r="R68" i="55"/>
  <c r="R67" i="55"/>
  <c r="R63" i="55"/>
  <c r="R59" i="55"/>
  <c r="R58" i="55"/>
  <c r="R120" i="56"/>
  <c r="R119" i="56"/>
  <c r="R118" i="56"/>
  <c r="R117" i="56"/>
  <c r="R108" i="56"/>
  <c r="R107" i="56"/>
  <c r="R106" i="56"/>
  <c r="R105" i="56"/>
  <c r="R104" i="56"/>
  <c r="R95" i="56"/>
  <c r="R94" i="56"/>
  <c r="R93" i="56"/>
  <c r="R92" i="56"/>
  <c r="R91" i="56"/>
  <c r="R82" i="56"/>
  <c r="R81" i="56"/>
  <c r="R78" i="56"/>
  <c r="R77" i="56"/>
  <c r="R76" i="56"/>
  <c r="R75" i="56"/>
  <c r="R74" i="56"/>
  <c r="R73" i="56"/>
  <c r="R70" i="56"/>
  <c r="R69" i="56"/>
  <c r="R68" i="56"/>
  <c r="R67" i="56"/>
  <c r="R63" i="56"/>
  <c r="R59" i="56"/>
  <c r="R58" i="56"/>
  <c r="R120" i="57"/>
  <c r="R119" i="57"/>
  <c r="R118" i="57"/>
  <c r="R117" i="57"/>
  <c r="R108" i="57"/>
  <c r="R107" i="57"/>
  <c r="R106" i="57"/>
  <c r="R105" i="57"/>
  <c r="R104" i="57"/>
  <c r="R95" i="57"/>
  <c r="R94" i="57"/>
  <c r="R93" i="57"/>
  <c r="R92" i="57"/>
  <c r="R91" i="57"/>
  <c r="R82" i="57"/>
  <c r="R81" i="57"/>
  <c r="R78" i="57"/>
  <c r="R77" i="57"/>
  <c r="R76" i="57"/>
  <c r="R75" i="57"/>
  <c r="R74" i="57"/>
  <c r="R73" i="57"/>
  <c r="R70" i="57"/>
  <c r="R69" i="57"/>
  <c r="R68" i="57"/>
  <c r="R67" i="57"/>
  <c r="R63" i="57"/>
  <c r="R59" i="57"/>
  <c r="R58" i="57"/>
  <c r="R120" i="58"/>
  <c r="R119" i="58"/>
  <c r="R118" i="58"/>
  <c r="R117" i="58"/>
  <c r="R108" i="58"/>
  <c r="R107" i="58"/>
  <c r="R106" i="58"/>
  <c r="R105" i="58"/>
  <c r="R104" i="58"/>
  <c r="R95" i="58"/>
  <c r="R94" i="58"/>
  <c r="R93" i="58"/>
  <c r="R92" i="58"/>
  <c r="R91" i="58"/>
  <c r="R82" i="58"/>
  <c r="R81" i="58"/>
  <c r="R78" i="58"/>
  <c r="R77" i="58"/>
  <c r="R76" i="58"/>
  <c r="R75" i="58"/>
  <c r="R74" i="58"/>
  <c r="R73" i="58"/>
  <c r="R70" i="58"/>
  <c r="R69" i="58"/>
  <c r="R68" i="58"/>
  <c r="R67" i="58"/>
  <c r="R63" i="58"/>
  <c r="R59" i="58"/>
  <c r="R58" i="58"/>
  <c r="R120" i="59"/>
  <c r="R119" i="59"/>
  <c r="R118" i="59"/>
  <c r="R117" i="59"/>
  <c r="R108" i="59"/>
  <c r="R107" i="59"/>
  <c r="R106" i="59"/>
  <c r="R105" i="59"/>
  <c r="R104" i="59"/>
  <c r="R95" i="59"/>
  <c r="R94" i="59"/>
  <c r="R93" i="59"/>
  <c r="R92" i="59"/>
  <c r="R91" i="59"/>
  <c r="R82" i="59"/>
  <c r="R81" i="59"/>
  <c r="R78" i="59"/>
  <c r="R77" i="59"/>
  <c r="R76" i="59"/>
  <c r="R75" i="59"/>
  <c r="R74" i="59"/>
  <c r="R73" i="59"/>
  <c r="R70" i="59"/>
  <c r="R69" i="59"/>
  <c r="R68" i="59"/>
  <c r="R67" i="59"/>
  <c r="R63" i="59"/>
  <c r="R59" i="59"/>
  <c r="R58" i="59"/>
  <c r="R120" i="60"/>
  <c r="R119" i="60"/>
  <c r="R118" i="60"/>
  <c r="R117" i="60"/>
  <c r="R108" i="60"/>
  <c r="R107" i="60"/>
  <c r="R106" i="60"/>
  <c r="R105" i="60"/>
  <c r="R104" i="60"/>
  <c r="R95" i="60"/>
  <c r="R94" i="60"/>
  <c r="R93" i="60"/>
  <c r="R92" i="60"/>
  <c r="R91" i="60"/>
  <c r="R82" i="60"/>
  <c r="R81" i="60"/>
  <c r="R78" i="60"/>
  <c r="R77" i="60"/>
  <c r="R76" i="60"/>
  <c r="R75" i="60"/>
  <c r="R74" i="60"/>
  <c r="R73" i="60"/>
  <c r="R70" i="60"/>
  <c r="R69" i="60"/>
  <c r="R68" i="60"/>
  <c r="R67" i="60"/>
  <c r="R63" i="60"/>
  <c r="R59" i="60"/>
  <c r="R58" i="60"/>
  <c r="R120" i="61"/>
  <c r="R119" i="61"/>
  <c r="R118" i="61"/>
  <c r="R117" i="61"/>
  <c r="R108" i="61"/>
  <c r="R107" i="61"/>
  <c r="R106" i="61"/>
  <c r="R105" i="61"/>
  <c r="R104" i="61"/>
  <c r="R95" i="61"/>
  <c r="R94" i="61"/>
  <c r="R93" i="61"/>
  <c r="R92" i="61"/>
  <c r="R91" i="61"/>
  <c r="R82" i="61"/>
  <c r="R81" i="61"/>
  <c r="R78" i="61"/>
  <c r="R77" i="61"/>
  <c r="R76" i="61"/>
  <c r="R75" i="61"/>
  <c r="R74" i="61"/>
  <c r="R73" i="61"/>
  <c r="R70" i="61"/>
  <c r="R69" i="61"/>
  <c r="R68" i="61"/>
  <c r="R67" i="61"/>
  <c r="R63" i="61"/>
  <c r="R59" i="61"/>
  <c r="R58" i="61"/>
  <c r="R120" i="62"/>
  <c r="R119" i="62"/>
  <c r="R118" i="62"/>
  <c r="R117" i="62"/>
  <c r="R108" i="62"/>
  <c r="R107" i="62"/>
  <c r="R106" i="62"/>
  <c r="R105" i="62"/>
  <c r="R104" i="62"/>
  <c r="R95" i="62"/>
  <c r="R94" i="62"/>
  <c r="R93" i="62"/>
  <c r="R92" i="62"/>
  <c r="R91" i="62"/>
  <c r="R82" i="62"/>
  <c r="R81" i="62"/>
  <c r="R78" i="62"/>
  <c r="R77" i="62"/>
  <c r="R76" i="62"/>
  <c r="R75" i="62"/>
  <c r="R74" i="62"/>
  <c r="R73" i="62"/>
  <c r="R70" i="62"/>
  <c r="R69" i="62"/>
  <c r="R68" i="62"/>
  <c r="R67" i="62"/>
  <c r="R63" i="62"/>
  <c r="R59" i="62"/>
  <c r="R58" i="62"/>
  <c r="R120" i="63"/>
  <c r="R119" i="63"/>
  <c r="R118" i="63"/>
  <c r="R117" i="63"/>
  <c r="R108" i="63"/>
  <c r="R107" i="63"/>
  <c r="R106" i="63"/>
  <c r="R105" i="63"/>
  <c r="R104" i="63"/>
  <c r="R95" i="63"/>
  <c r="R94" i="63"/>
  <c r="R93" i="63"/>
  <c r="R92" i="63"/>
  <c r="R91" i="63"/>
  <c r="R82" i="63"/>
  <c r="R81" i="63"/>
  <c r="R78" i="63"/>
  <c r="R77" i="63"/>
  <c r="R76" i="63"/>
  <c r="R75" i="63"/>
  <c r="R74" i="63"/>
  <c r="R73" i="63"/>
  <c r="R70" i="63"/>
  <c r="R69" i="63"/>
  <c r="R68" i="63"/>
  <c r="R67" i="63"/>
  <c r="R63" i="63"/>
  <c r="R59" i="63"/>
  <c r="R58" i="63"/>
  <c r="R120" i="64"/>
  <c r="R119" i="64"/>
  <c r="R118" i="64"/>
  <c r="R117" i="64"/>
  <c r="R108" i="64"/>
  <c r="R107" i="64"/>
  <c r="R106" i="64"/>
  <c r="R105" i="64"/>
  <c r="R104" i="64"/>
  <c r="R95" i="64"/>
  <c r="R94" i="64"/>
  <c r="R93" i="64"/>
  <c r="R92" i="64"/>
  <c r="R91" i="64"/>
  <c r="R82" i="64"/>
  <c r="R81" i="64"/>
  <c r="R78" i="64"/>
  <c r="R77" i="64"/>
  <c r="R76" i="64"/>
  <c r="R75" i="64"/>
  <c r="R74" i="64"/>
  <c r="R73" i="64"/>
  <c r="R70" i="64"/>
  <c r="R69" i="64"/>
  <c r="R68" i="64"/>
  <c r="R67" i="64"/>
  <c r="R63" i="64"/>
  <c r="R59" i="64"/>
  <c r="R58" i="64"/>
  <c r="R120" i="65"/>
  <c r="R119" i="65"/>
  <c r="R118" i="65"/>
  <c r="R117" i="65"/>
  <c r="R108" i="65"/>
  <c r="R107" i="65"/>
  <c r="R106" i="65"/>
  <c r="R105" i="65"/>
  <c r="R104" i="65"/>
  <c r="R95" i="65"/>
  <c r="R94" i="65"/>
  <c r="R93" i="65"/>
  <c r="R92" i="65"/>
  <c r="R91" i="65"/>
  <c r="R82" i="65"/>
  <c r="R81" i="65"/>
  <c r="R78" i="65"/>
  <c r="R77" i="65"/>
  <c r="R76" i="65"/>
  <c r="R75" i="65"/>
  <c r="R74" i="65"/>
  <c r="R73" i="65"/>
  <c r="R70" i="65"/>
  <c r="R69" i="65"/>
  <c r="R68" i="65"/>
  <c r="R67" i="65"/>
  <c r="R63" i="65"/>
  <c r="R59" i="65"/>
  <c r="R58" i="65"/>
  <c r="R120" i="66"/>
  <c r="R119" i="66"/>
  <c r="R118" i="66"/>
  <c r="R117" i="66"/>
  <c r="R108" i="66"/>
  <c r="R107" i="66"/>
  <c r="R106" i="66"/>
  <c r="R105" i="66"/>
  <c r="R104" i="66"/>
  <c r="R95" i="66"/>
  <c r="R94" i="66"/>
  <c r="R93" i="66"/>
  <c r="R92" i="66"/>
  <c r="R91" i="66"/>
  <c r="R82" i="66"/>
  <c r="R81" i="66"/>
  <c r="R78" i="66"/>
  <c r="R77" i="66"/>
  <c r="R76" i="66"/>
  <c r="R75" i="66"/>
  <c r="R74" i="66"/>
  <c r="R73" i="66"/>
  <c r="R70" i="66"/>
  <c r="R69" i="66"/>
  <c r="R68" i="66"/>
  <c r="R67" i="66"/>
  <c r="R63" i="66"/>
  <c r="R59" i="66"/>
  <c r="R58" i="66"/>
  <c r="R120" i="67"/>
  <c r="R119" i="67"/>
  <c r="R118" i="67"/>
  <c r="R117" i="67"/>
  <c r="R108" i="67"/>
  <c r="R107" i="67"/>
  <c r="R106" i="67"/>
  <c r="R105" i="67"/>
  <c r="R104" i="67"/>
  <c r="R95" i="67"/>
  <c r="R94" i="67"/>
  <c r="R93" i="67"/>
  <c r="R92" i="67"/>
  <c r="R91" i="67"/>
  <c r="R82" i="67"/>
  <c r="R81" i="67"/>
  <c r="R78" i="67"/>
  <c r="R77" i="67"/>
  <c r="R76" i="67"/>
  <c r="R75" i="67"/>
  <c r="R74" i="67"/>
  <c r="R73" i="67"/>
  <c r="R70" i="67"/>
  <c r="R69" i="67"/>
  <c r="R68" i="67"/>
  <c r="R67" i="67"/>
  <c r="R63" i="67"/>
  <c r="R59" i="67"/>
  <c r="R58" i="67"/>
  <c r="R120" i="68"/>
  <c r="R119" i="68"/>
  <c r="R118" i="68"/>
  <c r="R117" i="68"/>
  <c r="R108" i="68"/>
  <c r="R107" i="68"/>
  <c r="R106" i="68"/>
  <c r="R105" i="68"/>
  <c r="R104" i="68"/>
  <c r="R95" i="68"/>
  <c r="R94" i="68"/>
  <c r="R93" i="68"/>
  <c r="R92" i="68"/>
  <c r="R91" i="68"/>
  <c r="R82" i="68"/>
  <c r="R81" i="68"/>
  <c r="R78" i="68"/>
  <c r="R77" i="68"/>
  <c r="R76" i="68"/>
  <c r="R75" i="68"/>
  <c r="R74" i="68"/>
  <c r="R73" i="68"/>
  <c r="R70" i="68"/>
  <c r="R69" i="68"/>
  <c r="R68" i="68"/>
  <c r="R67" i="68"/>
  <c r="R63" i="68"/>
  <c r="R59" i="68"/>
  <c r="R58" i="68"/>
  <c r="R120" i="69"/>
  <c r="R119" i="69"/>
  <c r="R118" i="69"/>
  <c r="R117" i="69"/>
  <c r="R108" i="69"/>
  <c r="R107" i="69"/>
  <c r="R106" i="69"/>
  <c r="R105" i="69"/>
  <c r="R104" i="69"/>
  <c r="R95" i="69"/>
  <c r="R94" i="69"/>
  <c r="R93" i="69"/>
  <c r="R92" i="69"/>
  <c r="R91" i="69"/>
  <c r="R82" i="69"/>
  <c r="R81" i="69"/>
  <c r="R78" i="69"/>
  <c r="R77" i="69"/>
  <c r="R76" i="69"/>
  <c r="R75" i="69"/>
  <c r="R74" i="69"/>
  <c r="R73" i="69"/>
  <c r="R70" i="69"/>
  <c r="R69" i="69"/>
  <c r="R68" i="69"/>
  <c r="R67" i="69"/>
  <c r="R63" i="69"/>
  <c r="R59" i="69"/>
  <c r="R58" i="69"/>
  <c r="R120" i="70"/>
  <c r="R119" i="70"/>
  <c r="R118" i="70"/>
  <c r="R117" i="70"/>
  <c r="R108" i="70"/>
  <c r="R107" i="70"/>
  <c r="R106" i="70"/>
  <c r="R105" i="70"/>
  <c r="R104" i="70"/>
  <c r="R95" i="70"/>
  <c r="R94" i="70"/>
  <c r="R93" i="70"/>
  <c r="R92" i="70"/>
  <c r="R91" i="70"/>
  <c r="R82" i="70"/>
  <c r="R81" i="70"/>
  <c r="R78" i="70"/>
  <c r="R77" i="70"/>
  <c r="R76" i="70"/>
  <c r="R75" i="70"/>
  <c r="R74" i="70"/>
  <c r="R73" i="70"/>
  <c r="R70" i="70"/>
  <c r="R69" i="70"/>
  <c r="R68" i="70"/>
  <c r="R67" i="70"/>
  <c r="R63" i="70"/>
  <c r="R59" i="70"/>
  <c r="R58" i="70"/>
  <c r="R120" i="71"/>
  <c r="R119" i="71"/>
  <c r="R118" i="71"/>
  <c r="R117" i="71"/>
  <c r="R108" i="71"/>
  <c r="R107" i="71"/>
  <c r="R106" i="71"/>
  <c r="R105" i="71"/>
  <c r="R104" i="71"/>
  <c r="R95" i="71"/>
  <c r="R94" i="71"/>
  <c r="R93" i="71"/>
  <c r="R92" i="71"/>
  <c r="R91" i="71"/>
  <c r="R82" i="71"/>
  <c r="R81" i="71"/>
  <c r="R78" i="71"/>
  <c r="R77" i="71"/>
  <c r="R76" i="71"/>
  <c r="R75" i="71"/>
  <c r="R74" i="71"/>
  <c r="R73" i="71"/>
  <c r="R70" i="71"/>
  <c r="R69" i="71"/>
  <c r="R68" i="71"/>
  <c r="R67" i="71"/>
  <c r="R63" i="71"/>
  <c r="R59" i="71"/>
  <c r="R58" i="71"/>
  <c r="R120" i="72"/>
  <c r="R119" i="72"/>
  <c r="R118" i="72"/>
  <c r="R117" i="72"/>
  <c r="R108" i="72"/>
  <c r="R107" i="72"/>
  <c r="R106" i="72"/>
  <c r="R105" i="72"/>
  <c r="R104" i="72"/>
  <c r="R95" i="72"/>
  <c r="R94" i="72"/>
  <c r="R93" i="72"/>
  <c r="R92" i="72"/>
  <c r="R91" i="72"/>
  <c r="R82" i="72"/>
  <c r="R81" i="72"/>
  <c r="R78" i="72"/>
  <c r="R77" i="72"/>
  <c r="R76" i="72"/>
  <c r="R75" i="72"/>
  <c r="R74" i="72"/>
  <c r="R73" i="72"/>
  <c r="R70" i="72"/>
  <c r="R69" i="72"/>
  <c r="R68" i="72"/>
  <c r="R67" i="72"/>
  <c r="R63" i="72"/>
  <c r="R59" i="72"/>
  <c r="R58" i="72"/>
  <c r="R120" i="73"/>
  <c r="R119" i="73"/>
  <c r="R118" i="73"/>
  <c r="R117" i="73"/>
  <c r="R108" i="73"/>
  <c r="R107" i="73"/>
  <c r="R106" i="73"/>
  <c r="R105" i="73"/>
  <c r="R104" i="73"/>
  <c r="R95" i="73"/>
  <c r="R94" i="73"/>
  <c r="R93" i="73"/>
  <c r="R92" i="73"/>
  <c r="R91" i="73"/>
  <c r="R82" i="73"/>
  <c r="R81" i="73"/>
  <c r="R78" i="73"/>
  <c r="R77" i="73"/>
  <c r="R76" i="73"/>
  <c r="R75" i="73"/>
  <c r="R74" i="73"/>
  <c r="R73" i="73"/>
  <c r="R70" i="73"/>
  <c r="R69" i="73"/>
  <c r="R68" i="73"/>
  <c r="R67" i="73"/>
  <c r="R63" i="73"/>
  <c r="R59" i="73"/>
  <c r="R58" i="73"/>
  <c r="R120" i="74"/>
  <c r="R119" i="74"/>
  <c r="R118" i="74"/>
  <c r="R117" i="74"/>
  <c r="R108" i="74"/>
  <c r="R107" i="74"/>
  <c r="R106" i="74"/>
  <c r="R105" i="74"/>
  <c r="R104" i="74"/>
  <c r="R95" i="74"/>
  <c r="R94" i="74"/>
  <c r="R93" i="74"/>
  <c r="R92" i="74"/>
  <c r="R91" i="74"/>
  <c r="R82" i="74"/>
  <c r="R81" i="74"/>
  <c r="R78" i="74"/>
  <c r="R77" i="74"/>
  <c r="R76" i="74"/>
  <c r="R75" i="74"/>
  <c r="R74" i="74"/>
  <c r="R73" i="74"/>
  <c r="R70" i="74"/>
  <c r="R69" i="74"/>
  <c r="R68" i="74"/>
  <c r="R67" i="74"/>
  <c r="R63" i="74"/>
  <c r="R59" i="74"/>
  <c r="R58" i="74"/>
  <c r="R120" i="75"/>
  <c r="R119" i="75"/>
  <c r="R118" i="75"/>
  <c r="R117" i="75"/>
  <c r="R108" i="75"/>
  <c r="R107" i="75"/>
  <c r="R106" i="75"/>
  <c r="R105" i="75"/>
  <c r="R104" i="75"/>
  <c r="R95" i="75"/>
  <c r="R94" i="75"/>
  <c r="R93" i="75"/>
  <c r="R92" i="75"/>
  <c r="R91" i="75"/>
  <c r="R82" i="75"/>
  <c r="R81" i="75"/>
  <c r="R78" i="75"/>
  <c r="R77" i="75"/>
  <c r="R76" i="75"/>
  <c r="R75" i="75"/>
  <c r="R74" i="75"/>
  <c r="R73" i="75"/>
  <c r="R70" i="75"/>
  <c r="R69" i="75"/>
  <c r="R68" i="75"/>
  <c r="R67" i="75"/>
  <c r="R63" i="75"/>
  <c r="R59" i="75"/>
  <c r="R58" i="75"/>
  <c r="R120" i="76"/>
  <c r="R119" i="76"/>
  <c r="R118" i="76"/>
  <c r="R117" i="76"/>
  <c r="R108" i="76"/>
  <c r="R107" i="76"/>
  <c r="R106" i="76"/>
  <c r="R105" i="76"/>
  <c r="R104" i="76"/>
  <c r="R95" i="76"/>
  <c r="R94" i="76"/>
  <c r="R93" i="76"/>
  <c r="R92" i="76"/>
  <c r="R91" i="76"/>
  <c r="R82" i="76"/>
  <c r="R81" i="76"/>
  <c r="R78" i="76"/>
  <c r="R77" i="76"/>
  <c r="R76" i="76"/>
  <c r="R75" i="76"/>
  <c r="R74" i="76"/>
  <c r="R73" i="76"/>
  <c r="R70" i="76"/>
  <c r="R69" i="76"/>
  <c r="R68" i="76"/>
  <c r="R67" i="76"/>
  <c r="R63" i="76"/>
  <c r="R59" i="76"/>
  <c r="R58" i="76"/>
  <c r="R120" i="77"/>
  <c r="R119" i="77"/>
  <c r="R118" i="77"/>
  <c r="R117" i="77"/>
  <c r="R108" i="77"/>
  <c r="R107" i="77"/>
  <c r="R106" i="77"/>
  <c r="R105" i="77"/>
  <c r="R104" i="77"/>
  <c r="R95" i="77"/>
  <c r="R94" i="77"/>
  <c r="R93" i="77"/>
  <c r="R92" i="77"/>
  <c r="R91" i="77"/>
  <c r="R82" i="77"/>
  <c r="R81" i="77"/>
  <c r="R78" i="77"/>
  <c r="R77" i="77"/>
  <c r="R76" i="77"/>
  <c r="R75" i="77"/>
  <c r="R74" i="77"/>
  <c r="R73" i="77"/>
  <c r="R70" i="77"/>
  <c r="R69" i="77"/>
  <c r="R68" i="77"/>
  <c r="R67" i="77"/>
  <c r="R63" i="77"/>
  <c r="R59" i="77"/>
  <c r="R58" i="77"/>
  <c r="R120" i="7"/>
  <c r="R119" i="7"/>
  <c r="R118" i="7"/>
  <c r="R117" i="7"/>
  <c r="R108" i="7"/>
  <c r="R107" i="7"/>
  <c r="R106" i="7"/>
  <c r="R105" i="7"/>
  <c r="R104" i="7"/>
  <c r="R95" i="7"/>
  <c r="R94" i="7"/>
  <c r="R93" i="7"/>
  <c r="R92" i="7"/>
  <c r="R91" i="7"/>
  <c r="R82" i="7"/>
  <c r="R81" i="7"/>
  <c r="R78" i="7"/>
  <c r="R77" i="7"/>
  <c r="R76" i="7"/>
  <c r="R75" i="7"/>
  <c r="R74" i="7"/>
  <c r="R73" i="7"/>
  <c r="R70" i="7"/>
  <c r="R69" i="7"/>
  <c r="R68" i="7"/>
  <c r="R67" i="7"/>
  <c r="R63" i="7"/>
  <c r="R59" i="7"/>
  <c r="R58" i="7"/>
  <c r="R57" i="41"/>
  <c r="R57" i="42"/>
  <c r="R57" i="43"/>
  <c r="R57" i="44"/>
  <c r="R57" i="45"/>
  <c r="R57" i="46"/>
  <c r="R57" i="47"/>
  <c r="R57" i="48"/>
  <c r="R57" i="49"/>
  <c r="R57" i="50"/>
  <c r="R57" i="51"/>
  <c r="R57" i="52"/>
  <c r="R57" i="53"/>
  <c r="R57" i="54"/>
  <c r="R57" i="55"/>
  <c r="R57" i="56"/>
  <c r="R57" i="57"/>
  <c r="R57" i="58"/>
  <c r="R57" i="59"/>
  <c r="R57" i="60"/>
  <c r="R57" i="61"/>
  <c r="R57" i="62"/>
  <c r="R57" i="63"/>
  <c r="R57" i="64"/>
  <c r="R57" i="65"/>
  <c r="R57" i="66"/>
  <c r="R57" i="67"/>
  <c r="R57" i="68"/>
  <c r="R57" i="69"/>
  <c r="R57" i="70"/>
  <c r="R57" i="71"/>
  <c r="R57" i="72"/>
  <c r="R57" i="73"/>
  <c r="R57" i="74"/>
  <c r="R57" i="75"/>
  <c r="R57" i="76"/>
  <c r="R57" i="77"/>
  <c r="R57" i="7"/>
  <c r="H121" i="41"/>
  <c r="H120" i="41"/>
  <c r="H119" i="41"/>
  <c r="H118" i="41"/>
  <c r="H117" i="41"/>
  <c r="H108" i="41"/>
  <c r="H107" i="41"/>
  <c r="H106" i="41"/>
  <c r="H105" i="41"/>
  <c r="H104" i="41"/>
  <c r="H95" i="41"/>
  <c r="H94" i="41"/>
  <c r="H93" i="41"/>
  <c r="H92" i="41"/>
  <c r="H91" i="41"/>
  <c r="H82" i="41"/>
  <c r="H81" i="41"/>
  <c r="H78" i="41"/>
  <c r="H77" i="41"/>
  <c r="H76" i="41"/>
  <c r="H75" i="41"/>
  <c r="H74" i="41"/>
  <c r="H73" i="41"/>
  <c r="H70" i="41"/>
  <c r="H69" i="41"/>
  <c r="H68" i="41"/>
  <c r="H67" i="41"/>
  <c r="H63" i="41"/>
  <c r="H59" i="41"/>
  <c r="H58" i="41"/>
  <c r="H121" i="42"/>
  <c r="H120" i="42"/>
  <c r="H119" i="42"/>
  <c r="H118" i="42"/>
  <c r="H117" i="42"/>
  <c r="H108" i="42"/>
  <c r="H107" i="42"/>
  <c r="H106" i="42"/>
  <c r="H105" i="42"/>
  <c r="H104" i="42"/>
  <c r="H95" i="42"/>
  <c r="H94" i="42"/>
  <c r="H93" i="42"/>
  <c r="H92" i="42"/>
  <c r="H91" i="42"/>
  <c r="H82" i="42"/>
  <c r="H81" i="42"/>
  <c r="H78" i="42"/>
  <c r="H77" i="42"/>
  <c r="H76" i="42"/>
  <c r="H75" i="42"/>
  <c r="H74" i="42"/>
  <c r="H73" i="42"/>
  <c r="H70" i="42"/>
  <c r="H69" i="42"/>
  <c r="H68" i="42"/>
  <c r="H67" i="42"/>
  <c r="H63" i="42"/>
  <c r="H59" i="42"/>
  <c r="H58" i="42"/>
  <c r="H121" i="43"/>
  <c r="H120" i="43"/>
  <c r="H119" i="43"/>
  <c r="H118" i="43"/>
  <c r="H117" i="43"/>
  <c r="H108" i="43"/>
  <c r="H107" i="43"/>
  <c r="H106" i="43"/>
  <c r="H105" i="43"/>
  <c r="H104" i="43"/>
  <c r="H95" i="43"/>
  <c r="H94" i="43"/>
  <c r="H93" i="43"/>
  <c r="H92" i="43"/>
  <c r="H91" i="43"/>
  <c r="H82" i="43"/>
  <c r="H81" i="43"/>
  <c r="H78" i="43"/>
  <c r="H77" i="43"/>
  <c r="H76" i="43"/>
  <c r="H75" i="43"/>
  <c r="H74" i="43"/>
  <c r="H73" i="43"/>
  <c r="H70" i="43"/>
  <c r="H69" i="43"/>
  <c r="H68" i="43"/>
  <c r="H67" i="43"/>
  <c r="H63" i="43"/>
  <c r="H59" i="43"/>
  <c r="H58" i="43"/>
  <c r="H121" i="44"/>
  <c r="H120" i="44"/>
  <c r="H119" i="44"/>
  <c r="H118" i="44"/>
  <c r="H117" i="44"/>
  <c r="H108" i="44"/>
  <c r="H107" i="44"/>
  <c r="H106" i="44"/>
  <c r="H105" i="44"/>
  <c r="H104" i="44"/>
  <c r="H95" i="44"/>
  <c r="H94" i="44"/>
  <c r="H93" i="44"/>
  <c r="H92" i="44"/>
  <c r="H91" i="44"/>
  <c r="H82" i="44"/>
  <c r="H81" i="44"/>
  <c r="H78" i="44"/>
  <c r="H77" i="44"/>
  <c r="H76" i="44"/>
  <c r="H75" i="44"/>
  <c r="H74" i="44"/>
  <c r="H73" i="44"/>
  <c r="H70" i="44"/>
  <c r="H69" i="44"/>
  <c r="H68" i="44"/>
  <c r="H67" i="44"/>
  <c r="H63" i="44"/>
  <c r="H59" i="44"/>
  <c r="H58" i="44"/>
  <c r="H121" i="45"/>
  <c r="H120" i="45"/>
  <c r="H119" i="45"/>
  <c r="H118" i="45"/>
  <c r="H117" i="45"/>
  <c r="H108" i="45"/>
  <c r="H107" i="45"/>
  <c r="H106" i="45"/>
  <c r="H105" i="45"/>
  <c r="H104" i="45"/>
  <c r="H95" i="45"/>
  <c r="H94" i="45"/>
  <c r="H93" i="45"/>
  <c r="H92" i="45"/>
  <c r="H91" i="45"/>
  <c r="H82" i="45"/>
  <c r="H81" i="45"/>
  <c r="H78" i="45"/>
  <c r="H77" i="45"/>
  <c r="H76" i="45"/>
  <c r="H75" i="45"/>
  <c r="H74" i="45"/>
  <c r="H73" i="45"/>
  <c r="H70" i="45"/>
  <c r="H69" i="45"/>
  <c r="H68" i="45"/>
  <c r="H67" i="45"/>
  <c r="H63" i="45"/>
  <c r="H59" i="45"/>
  <c r="H58" i="45"/>
  <c r="H121" i="46"/>
  <c r="H120" i="46"/>
  <c r="H119" i="46"/>
  <c r="H118" i="46"/>
  <c r="H117" i="46"/>
  <c r="H108" i="46"/>
  <c r="H107" i="46"/>
  <c r="H106" i="46"/>
  <c r="H105" i="46"/>
  <c r="H104" i="46"/>
  <c r="H95" i="46"/>
  <c r="H94" i="46"/>
  <c r="H93" i="46"/>
  <c r="H92" i="46"/>
  <c r="H91" i="46"/>
  <c r="H82" i="46"/>
  <c r="H81" i="46"/>
  <c r="H78" i="46"/>
  <c r="H77" i="46"/>
  <c r="H76" i="46"/>
  <c r="H75" i="46"/>
  <c r="H74" i="46"/>
  <c r="H73" i="46"/>
  <c r="H70" i="46"/>
  <c r="H69" i="46"/>
  <c r="H68" i="46"/>
  <c r="H67" i="46"/>
  <c r="H63" i="46"/>
  <c r="H59" i="46"/>
  <c r="H58" i="46"/>
  <c r="H121" i="47"/>
  <c r="H120" i="47"/>
  <c r="H119" i="47"/>
  <c r="H118" i="47"/>
  <c r="H117" i="47"/>
  <c r="H108" i="47"/>
  <c r="H107" i="47"/>
  <c r="H106" i="47"/>
  <c r="H105" i="47"/>
  <c r="H104" i="47"/>
  <c r="H95" i="47"/>
  <c r="H94" i="47"/>
  <c r="H93" i="47"/>
  <c r="H92" i="47"/>
  <c r="H91" i="47"/>
  <c r="H82" i="47"/>
  <c r="H81" i="47"/>
  <c r="H78" i="47"/>
  <c r="H77" i="47"/>
  <c r="H76" i="47"/>
  <c r="H75" i="47"/>
  <c r="H74" i="47"/>
  <c r="H73" i="47"/>
  <c r="H70" i="47"/>
  <c r="H69" i="47"/>
  <c r="H68" i="47"/>
  <c r="H67" i="47"/>
  <c r="H63" i="47"/>
  <c r="H59" i="47"/>
  <c r="H58" i="47"/>
  <c r="H121" i="48"/>
  <c r="H120" i="48"/>
  <c r="H119" i="48"/>
  <c r="H118" i="48"/>
  <c r="H117" i="48"/>
  <c r="H108" i="48"/>
  <c r="H107" i="48"/>
  <c r="H106" i="48"/>
  <c r="H105" i="48"/>
  <c r="H104" i="48"/>
  <c r="H95" i="48"/>
  <c r="H94" i="48"/>
  <c r="H93" i="48"/>
  <c r="H92" i="48"/>
  <c r="H91" i="48"/>
  <c r="H82" i="48"/>
  <c r="H81" i="48"/>
  <c r="H78" i="48"/>
  <c r="H77" i="48"/>
  <c r="H76" i="48"/>
  <c r="H75" i="48"/>
  <c r="H74" i="48"/>
  <c r="H73" i="48"/>
  <c r="H70" i="48"/>
  <c r="H69" i="48"/>
  <c r="H68" i="48"/>
  <c r="H67" i="48"/>
  <c r="H63" i="48"/>
  <c r="H59" i="48"/>
  <c r="H58" i="48"/>
  <c r="H121" i="49"/>
  <c r="H120" i="49"/>
  <c r="H119" i="49"/>
  <c r="H118" i="49"/>
  <c r="H117" i="49"/>
  <c r="H108" i="49"/>
  <c r="H107" i="49"/>
  <c r="H106" i="49"/>
  <c r="H105" i="49"/>
  <c r="H104" i="49"/>
  <c r="H95" i="49"/>
  <c r="H94" i="49"/>
  <c r="H93" i="49"/>
  <c r="H92" i="49"/>
  <c r="H91" i="49"/>
  <c r="H82" i="49"/>
  <c r="H81" i="49"/>
  <c r="H78" i="49"/>
  <c r="H77" i="49"/>
  <c r="H76" i="49"/>
  <c r="H75" i="49"/>
  <c r="H74" i="49"/>
  <c r="H73" i="49"/>
  <c r="H70" i="49"/>
  <c r="H69" i="49"/>
  <c r="H68" i="49"/>
  <c r="H67" i="49"/>
  <c r="H63" i="49"/>
  <c r="H59" i="49"/>
  <c r="H58" i="49"/>
  <c r="H121" i="50"/>
  <c r="H120" i="50"/>
  <c r="H119" i="50"/>
  <c r="H118" i="50"/>
  <c r="H117" i="50"/>
  <c r="H108" i="50"/>
  <c r="H107" i="50"/>
  <c r="H106" i="50"/>
  <c r="H105" i="50"/>
  <c r="H104" i="50"/>
  <c r="H95" i="50"/>
  <c r="H176" i="50" s="1"/>
  <c r="H94" i="50"/>
  <c r="H93" i="50"/>
  <c r="H92" i="50"/>
  <c r="H91" i="50"/>
  <c r="H82" i="50"/>
  <c r="H81" i="50"/>
  <c r="H78" i="50"/>
  <c r="H77" i="50"/>
  <c r="H76" i="50"/>
  <c r="H75" i="50"/>
  <c r="H74" i="50"/>
  <c r="H73" i="50"/>
  <c r="H70" i="50"/>
  <c r="H69" i="50"/>
  <c r="H68" i="50"/>
  <c r="H67" i="50"/>
  <c r="H63" i="50"/>
  <c r="H59" i="50"/>
  <c r="H58" i="50"/>
  <c r="H121" i="51"/>
  <c r="H120" i="51"/>
  <c r="H119" i="51"/>
  <c r="H118" i="51"/>
  <c r="H117" i="51"/>
  <c r="H108" i="51"/>
  <c r="H107" i="51"/>
  <c r="H106" i="51"/>
  <c r="H105" i="51"/>
  <c r="H104" i="51"/>
  <c r="H95" i="51"/>
  <c r="H94" i="51"/>
  <c r="H93" i="51"/>
  <c r="H92" i="51"/>
  <c r="H91" i="51"/>
  <c r="H82" i="51"/>
  <c r="H81" i="51"/>
  <c r="H78" i="51"/>
  <c r="H77" i="51"/>
  <c r="H76" i="51"/>
  <c r="H75" i="51"/>
  <c r="H74" i="51"/>
  <c r="H73" i="51"/>
  <c r="H70" i="51"/>
  <c r="H69" i="51"/>
  <c r="H68" i="51"/>
  <c r="H67" i="51"/>
  <c r="H63" i="51"/>
  <c r="H59" i="51"/>
  <c r="H58" i="51"/>
  <c r="H121" i="52"/>
  <c r="H120" i="52"/>
  <c r="H119" i="52"/>
  <c r="H118" i="52"/>
  <c r="H117" i="52"/>
  <c r="H108" i="52"/>
  <c r="H107" i="52"/>
  <c r="H106" i="52"/>
  <c r="H105" i="52"/>
  <c r="H104" i="52"/>
  <c r="H95" i="52"/>
  <c r="H94" i="52"/>
  <c r="H93" i="52"/>
  <c r="H92" i="52"/>
  <c r="H91" i="52"/>
  <c r="H82" i="52"/>
  <c r="H81" i="52"/>
  <c r="H78" i="52"/>
  <c r="H77" i="52"/>
  <c r="H76" i="52"/>
  <c r="H75" i="52"/>
  <c r="H74" i="52"/>
  <c r="H73" i="52"/>
  <c r="H70" i="52"/>
  <c r="H69" i="52"/>
  <c r="H68" i="52"/>
  <c r="H67" i="52"/>
  <c r="H63" i="52"/>
  <c r="H59" i="52"/>
  <c r="H58" i="52"/>
  <c r="H121" i="53"/>
  <c r="H120" i="53"/>
  <c r="H119" i="53"/>
  <c r="H118" i="53"/>
  <c r="H117" i="53"/>
  <c r="H108" i="53"/>
  <c r="H107" i="53"/>
  <c r="H106" i="53"/>
  <c r="H105" i="53"/>
  <c r="H104" i="53"/>
  <c r="H95" i="53"/>
  <c r="H176" i="53" s="1"/>
  <c r="H94" i="53"/>
  <c r="H93" i="53"/>
  <c r="H92" i="53"/>
  <c r="H91" i="53"/>
  <c r="H82" i="53"/>
  <c r="H81" i="53"/>
  <c r="H78" i="53"/>
  <c r="H77" i="53"/>
  <c r="H76" i="53"/>
  <c r="H75" i="53"/>
  <c r="H74" i="53"/>
  <c r="H73" i="53"/>
  <c r="H70" i="53"/>
  <c r="H69" i="53"/>
  <c r="H68" i="53"/>
  <c r="H67" i="53"/>
  <c r="H63" i="53"/>
  <c r="H59" i="53"/>
  <c r="H58" i="53"/>
  <c r="H121" i="54"/>
  <c r="H120" i="54"/>
  <c r="H119" i="54"/>
  <c r="H118" i="54"/>
  <c r="H117" i="54"/>
  <c r="H108" i="54"/>
  <c r="H107" i="54"/>
  <c r="H106" i="54"/>
  <c r="H105" i="54"/>
  <c r="H104" i="54"/>
  <c r="H95" i="54"/>
  <c r="H94" i="54"/>
  <c r="H93" i="54"/>
  <c r="H92" i="54"/>
  <c r="H91" i="54"/>
  <c r="H82" i="54"/>
  <c r="H81" i="54"/>
  <c r="H78" i="54"/>
  <c r="H77" i="54"/>
  <c r="H76" i="54"/>
  <c r="H75" i="54"/>
  <c r="H74" i="54"/>
  <c r="H73" i="54"/>
  <c r="H70" i="54"/>
  <c r="H69" i="54"/>
  <c r="H68" i="54"/>
  <c r="H67" i="54"/>
  <c r="H63" i="54"/>
  <c r="H59" i="54"/>
  <c r="H58" i="54"/>
  <c r="H121" i="55"/>
  <c r="H120" i="55"/>
  <c r="H119" i="55"/>
  <c r="H118" i="55"/>
  <c r="H117" i="55"/>
  <c r="H108" i="55"/>
  <c r="H107" i="55"/>
  <c r="H106" i="55"/>
  <c r="H105" i="55"/>
  <c r="H104" i="55"/>
  <c r="H95" i="55"/>
  <c r="H94" i="55"/>
  <c r="H93" i="55"/>
  <c r="H92" i="55"/>
  <c r="H91" i="55"/>
  <c r="H82" i="55"/>
  <c r="H81" i="55"/>
  <c r="H78" i="55"/>
  <c r="H77" i="55"/>
  <c r="H76" i="55"/>
  <c r="H75" i="55"/>
  <c r="H74" i="55"/>
  <c r="H73" i="55"/>
  <c r="H70" i="55"/>
  <c r="H69" i="55"/>
  <c r="H68" i="55"/>
  <c r="H67" i="55"/>
  <c r="H63" i="55"/>
  <c r="H59" i="55"/>
  <c r="H58" i="55"/>
  <c r="H121" i="56"/>
  <c r="H120" i="56"/>
  <c r="H119" i="56"/>
  <c r="H118" i="56"/>
  <c r="H117" i="56"/>
  <c r="H108" i="56"/>
  <c r="H107" i="56"/>
  <c r="H106" i="56"/>
  <c r="H105" i="56"/>
  <c r="H104" i="56"/>
  <c r="H95" i="56"/>
  <c r="H94" i="56"/>
  <c r="H93" i="56"/>
  <c r="H92" i="56"/>
  <c r="H91" i="56"/>
  <c r="H82" i="56"/>
  <c r="H81" i="56"/>
  <c r="H78" i="56"/>
  <c r="H77" i="56"/>
  <c r="H76" i="56"/>
  <c r="H75" i="56"/>
  <c r="H74" i="56"/>
  <c r="H73" i="56"/>
  <c r="H70" i="56"/>
  <c r="H69" i="56"/>
  <c r="H68" i="56"/>
  <c r="H67" i="56"/>
  <c r="H63" i="56"/>
  <c r="H59" i="56"/>
  <c r="H58" i="56"/>
  <c r="H121" i="57"/>
  <c r="H120" i="57"/>
  <c r="H119" i="57"/>
  <c r="H118" i="57"/>
  <c r="H117" i="57"/>
  <c r="H108" i="57"/>
  <c r="H107" i="57"/>
  <c r="H106" i="57"/>
  <c r="H105" i="57"/>
  <c r="H104" i="57"/>
  <c r="H95" i="57"/>
  <c r="H94" i="57"/>
  <c r="H93" i="57"/>
  <c r="H92" i="57"/>
  <c r="H91" i="57"/>
  <c r="H82" i="57"/>
  <c r="H81" i="57"/>
  <c r="H78" i="57"/>
  <c r="H77" i="57"/>
  <c r="H76" i="57"/>
  <c r="H75" i="57"/>
  <c r="H74" i="57"/>
  <c r="H73" i="57"/>
  <c r="H70" i="57"/>
  <c r="H69" i="57"/>
  <c r="H68" i="57"/>
  <c r="H67" i="57"/>
  <c r="H63" i="57"/>
  <c r="H59" i="57"/>
  <c r="H58" i="57"/>
  <c r="H121" i="58"/>
  <c r="H120" i="58"/>
  <c r="H119" i="58"/>
  <c r="H118" i="58"/>
  <c r="H117" i="58"/>
  <c r="H108" i="58"/>
  <c r="H107" i="58"/>
  <c r="H106" i="58"/>
  <c r="H105" i="58"/>
  <c r="H104" i="58"/>
  <c r="H95" i="58"/>
  <c r="H94" i="58"/>
  <c r="H93" i="58"/>
  <c r="H92" i="58"/>
  <c r="H91" i="58"/>
  <c r="H82" i="58"/>
  <c r="H81" i="58"/>
  <c r="H78" i="58"/>
  <c r="H77" i="58"/>
  <c r="H76" i="58"/>
  <c r="H75" i="58"/>
  <c r="H74" i="58"/>
  <c r="H73" i="58"/>
  <c r="H70" i="58"/>
  <c r="H69" i="58"/>
  <c r="H68" i="58"/>
  <c r="H67" i="58"/>
  <c r="H63" i="58"/>
  <c r="H59" i="58"/>
  <c r="H58" i="58"/>
  <c r="H121" i="59"/>
  <c r="H120" i="59"/>
  <c r="H119" i="59"/>
  <c r="H118" i="59"/>
  <c r="H117" i="59"/>
  <c r="H108" i="59"/>
  <c r="H107" i="59"/>
  <c r="H106" i="59"/>
  <c r="H105" i="59"/>
  <c r="H104" i="59"/>
  <c r="H95" i="59"/>
  <c r="H94" i="59"/>
  <c r="H93" i="59"/>
  <c r="H92" i="59"/>
  <c r="H91" i="59"/>
  <c r="H82" i="59"/>
  <c r="H81" i="59"/>
  <c r="H78" i="59"/>
  <c r="H77" i="59"/>
  <c r="H76" i="59"/>
  <c r="H75" i="59"/>
  <c r="H74" i="59"/>
  <c r="H73" i="59"/>
  <c r="H70" i="59"/>
  <c r="H69" i="59"/>
  <c r="H68" i="59"/>
  <c r="H67" i="59"/>
  <c r="H63" i="59"/>
  <c r="H59" i="59"/>
  <c r="H58" i="59"/>
  <c r="H121" i="60"/>
  <c r="H120" i="60"/>
  <c r="H119" i="60"/>
  <c r="H118" i="60"/>
  <c r="H117" i="60"/>
  <c r="H108" i="60"/>
  <c r="H107" i="60"/>
  <c r="H106" i="60"/>
  <c r="H105" i="60"/>
  <c r="H104" i="60"/>
  <c r="H95" i="60"/>
  <c r="H94" i="60"/>
  <c r="H93" i="60"/>
  <c r="H92" i="60"/>
  <c r="H91" i="60"/>
  <c r="H82" i="60"/>
  <c r="H81" i="60"/>
  <c r="H78" i="60"/>
  <c r="H77" i="60"/>
  <c r="H76" i="60"/>
  <c r="H75" i="60"/>
  <c r="H74" i="60"/>
  <c r="H73" i="60"/>
  <c r="H70" i="60"/>
  <c r="H69" i="60"/>
  <c r="H68" i="60"/>
  <c r="H67" i="60"/>
  <c r="H63" i="60"/>
  <c r="H59" i="60"/>
  <c r="H58" i="60"/>
  <c r="H121" i="61"/>
  <c r="H120" i="61"/>
  <c r="H119" i="61"/>
  <c r="H118" i="61"/>
  <c r="H117" i="61"/>
  <c r="H108" i="61"/>
  <c r="H107" i="61"/>
  <c r="H106" i="61"/>
  <c r="H105" i="61"/>
  <c r="H104" i="61"/>
  <c r="H95" i="61"/>
  <c r="H94" i="61"/>
  <c r="H93" i="61"/>
  <c r="H92" i="61"/>
  <c r="H91" i="61"/>
  <c r="H82" i="61"/>
  <c r="H81" i="61"/>
  <c r="H78" i="61"/>
  <c r="H77" i="61"/>
  <c r="H76" i="61"/>
  <c r="H75" i="61"/>
  <c r="H74" i="61"/>
  <c r="H73" i="61"/>
  <c r="H70" i="61"/>
  <c r="H69" i="61"/>
  <c r="H68" i="61"/>
  <c r="H67" i="61"/>
  <c r="H63" i="61"/>
  <c r="H59" i="61"/>
  <c r="H58" i="61"/>
  <c r="H121" i="62"/>
  <c r="H120" i="62"/>
  <c r="H119" i="62"/>
  <c r="H118" i="62"/>
  <c r="H117" i="62"/>
  <c r="H108" i="62"/>
  <c r="H107" i="62"/>
  <c r="H106" i="62"/>
  <c r="H105" i="62"/>
  <c r="H104" i="62"/>
  <c r="H95" i="62"/>
  <c r="H176" i="62" s="1"/>
  <c r="H94" i="62"/>
  <c r="H93" i="62"/>
  <c r="H92" i="62"/>
  <c r="H91" i="62"/>
  <c r="H82" i="62"/>
  <c r="H81" i="62"/>
  <c r="H78" i="62"/>
  <c r="H77" i="62"/>
  <c r="H76" i="62"/>
  <c r="H75" i="62"/>
  <c r="H74" i="62"/>
  <c r="H73" i="62"/>
  <c r="H70" i="62"/>
  <c r="H69" i="62"/>
  <c r="H68" i="62"/>
  <c r="H67" i="62"/>
  <c r="H63" i="62"/>
  <c r="H59" i="62"/>
  <c r="H58" i="62"/>
  <c r="H121" i="63"/>
  <c r="H120" i="63"/>
  <c r="H119" i="63"/>
  <c r="H118" i="63"/>
  <c r="H117" i="63"/>
  <c r="H108" i="63"/>
  <c r="H107" i="63"/>
  <c r="H106" i="63"/>
  <c r="H105" i="63"/>
  <c r="H104" i="63"/>
  <c r="H95" i="63"/>
  <c r="H94" i="63"/>
  <c r="H93" i="63"/>
  <c r="H92" i="63"/>
  <c r="H91" i="63"/>
  <c r="H82" i="63"/>
  <c r="H81" i="63"/>
  <c r="H78" i="63"/>
  <c r="H77" i="63"/>
  <c r="H76" i="63"/>
  <c r="H75" i="63"/>
  <c r="H74" i="63"/>
  <c r="H73" i="63"/>
  <c r="H70" i="63"/>
  <c r="H69" i="63"/>
  <c r="H68" i="63"/>
  <c r="H67" i="63"/>
  <c r="H63" i="63"/>
  <c r="H59" i="63"/>
  <c r="H58" i="63"/>
  <c r="H121" i="64"/>
  <c r="H120" i="64"/>
  <c r="H119" i="64"/>
  <c r="H118" i="64"/>
  <c r="H117" i="64"/>
  <c r="H108" i="64"/>
  <c r="H107" i="64"/>
  <c r="H106" i="64"/>
  <c r="H105" i="64"/>
  <c r="H104" i="64"/>
  <c r="H95" i="64"/>
  <c r="H94" i="64"/>
  <c r="H93" i="64"/>
  <c r="H92" i="64"/>
  <c r="H91" i="64"/>
  <c r="H82" i="64"/>
  <c r="H81" i="64"/>
  <c r="H78" i="64"/>
  <c r="H77" i="64"/>
  <c r="H76" i="64"/>
  <c r="H75" i="64"/>
  <c r="H74" i="64"/>
  <c r="H73" i="64"/>
  <c r="H70" i="64"/>
  <c r="H69" i="64"/>
  <c r="H68" i="64"/>
  <c r="H67" i="64"/>
  <c r="H63" i="64"/>
  <c r="H59" i="64"/>
  <c r="H58" i="64"/>
  <c r="H121" i="65"/>
  <c r="H120" i="65"/>
  <c r="H119" i="65"/>
  <c r="H118" i="65"/>
  <c r="H117" i="65"/>
  <c r="H108" i="65"/>
  <c r="H107" i="65"/>
  <c r="H106" i="65"/>
  <c r="H105" i="65"/>
  <c r="H104" i="65"/>
  <c r="H95" i="65"/>
  <c r="H176" i="65" s="1"/>
  <c r="H94" i="65"/>
  <c r="H93" i="65"/>
  <c r="H92" i="65"/>
  <c r="H91" i="65"/>
  <c r="H82" i="65"/>
  <c r="H81" i="65"/>
  <c r="H78" i="65"/>
  <c r="H77" i="65"/>
  <c r="H76" i="65"/>
  <c r="H75" i="65"/>
  <c r="H74" i="65"/>
  <c r="H73" i="65"/>
  <c r="H70" i="65"/>
  <c r="H69" i="65"/>
  <c r="H68" i="65"/>
  <c r="H67" i="65"/>
  <c r="H63" i="65"/>
  <c r="H59" i="65"/>
  <c r="H58" i="65"/>
  <c r="H121" i="66"/>
  <c r="H120" i="66"/>
  <c r="H119" i="66"/>
  <c r="H118" i="66"/>
  <c r="H117" i="66"/>
  <c r="H108" i="66"/>
  <c r="H107" i="66"/>
  <c r="H106" i="66"/>
  <c r="H105" i="66"/>
  <c r="H104" i="66"/>
  <c r="H95" i="66"/>
  <c r="H94" i="66"/>
  <c r="H93" i="66"/>
  <c r="H92" i="66"/>
  <c r="H91" i="66"/>
  <c r="H82" i="66"/>
  <c r="H81" i="66"/>
  <c r="H78" i="66"/>
  <c r="H77" i="66"/>
  <c r="H76" i="66"/>
  <c r="H75" i="66"/>
  <c r="H74" i="66"/>
  <c r="H73" i="66"/>
  <c r="H70" i="66"/>
  <c r="H69" i="66"/>
  <c r="H68" i="66"/>
  <c r="H67" i="66"/>
  <c r="H63" i="66"/>
  <c r="H59" i="66"/>
  <c r="H58" i="66"/>
  <c r="H121" i="67"/>
  <c r="H120" i="67"/>
  <c r="H119" i="67"/>
  <c r="H118" i="67"/>
  <c r="H117" i="67"/>
  <c r="H108" i="67"/>
  <c r="H107" i="67"/>
  <c r="H106" i="67"/>
  <c r="H105" i="67"/>
  <c r="H104" i="67"/>
  <c r="H95" i="67"/>
  <c r="H94" i="67"/>
  <c r="H93" i="67"/>
  <c r="H92" i="67"/>
  <c r="H91" i="67"/>
  <c r="H82" i="67"/>
  <c r="H81" i="67"/>
  <c r="H78" i="67"/>
  <c r="H77" i="67"/>
  <c r="H76" i="67"/>
  <c r="H75" i="67"/>
  <c r="H74" i="67"/>
  <c r="H73" i="67"/>
  <c r="H70" i="67"/>
  <c r="H69" i="67"/>
  <c r="H68" i="67"/>
  <c r="H67" i="67"/>
  <c r="H63" i="67"/>
  <c r="H59" i="67"/>
  <c r="H58" i="67"/>
  <c r="H121" i="68"/>
  <c r="H120" i="68"/>
  <c r="H119" i="68"/>
  <c r="H118" i="68"/>
  <c r="H117" i="68"/>
  <c r="H108" i="68"/>
  <c r="H107" i="68"/>
  <c r="H106" i="68"/>
  <c r="H105" i="68"/>
  <c r="H104" i="68"/>
  <c r="H95" i="68"/>
  <c r="H94" i="68"/>
  <c r="H93" i="68"/>
  <c r="H92" i="68"/>
  <c r="H91" i="68"/>
  <c r="H82" i="68"/>
  <c r="H81" i="68"/>
  <c r="H78" i="68"/>
  <c r="H77" i="68"/>
  <c r="H76" i="68"/>
  <c r="H75" i="68"/>
  <c r="H74" i="68"/>
  <c r="H73" i="68"/>
  <c r="H70" i="68"/>
  <c r="H69" i="68"/>
  <c r="H68" i="68"/>
  <c r="H67" i="68"/>
  <c r="H63" i="68"/>
  <c r="H59" i="68"/>
  <c r="H58" i="68"/>
  <c r="H121" i="69"/>
  <c r="H120" i="69"/>
  <c r="H119" i="69"/>
  <c r="H118" i="69"/>
  <c r="H117" i="69"/>
  <c r="H108" i="69"/>
  <c r="H107" i="69"/>
  <c r="H106" i="69"/>
  <c r="H105" i="69"/>
  <c r="H104" i="69"/>
  <c r="H95" i="69"/>
  <c r="H94" i="69"/>
  <c r="H93" i="69"/>
  <c r="H92" i="69"/>
  <c r="H91" i="69"/>
  <c r="H82" i="69"/>
  <c r="H81" i="69"/>
  <c r="H78" i="69"/>
  <c r="H77" i="69"/>
  <c r="H76" i="69"/>
  <c r="H75" i="69"/>
  <c r="H74" i="69"/>
  <c r="H73" i="69"/>
  <c r="H70" i="69"/>
  <c r="H69" i="69"/>
  <c r="H68" i="69"/>
  <c r="H67" i="69"/>
  <c r="H63" i="69"/>
  <c r="H59" i="69"/>
  <c r="H58" i="69"/>
  <c r="H121" i="70"/>
  <c r="H120" i="70"/>
  <c r="H119" i="70"/>
  <c r="H118" i="70"/>
  <c r="H117" i="70"/>
  <c r="H108" i="70"/>
  <c r="H107" i="70"/>
  <c r="H106" i="70"/>
  <c r="H105" i="70"/>
  <c r="H104" i="70"/>
  <c r="H95" i="70"/>
  <c r="H94" i="70"/>
  <c r="H93" i="70"/>
  <c r="H92" i="70"/>
  <c r="H91" i="70"/>
  <c r="H82" i="70"/>
  <c r="H81" i="70"/>
  <c r="H78" i="70"/>
  <c r="H77" i="70"/>
  <c r="H76" i="70"/>
  <c r="H75" i="70"/>
  <c r="H74" i="70"/>
  <c r="H73" i="70"/>
  <c r="H70" i="70"/>
  <c r="H69" i="70"/>
  <c r="H68" i="70"/>
  <c r="H67" i="70"/>
  <c r="H63" i="70"/>
  <c r="H59" i="70"/>
  <c r="H58" i="70"/>
  <c r="H121" i="71"/>
  <c r="H120" i="71"/>
  <c r="H119" i="71"/>
  <c r="H118" i="71"/>
  <c r="H117" i="71"/>
  <c r="H108" i="71"/>
  <c r="H107" i="71"/>
  <c r="H106" i="71"/>
  <c r="H105" i="71"/>
  <c r="H104" i="71"/>
  <c r="H95" i="71"/>
  <c r="H94" i="71"/>
  <c r="H93" i="71"/>
  <c r="H92" i="71"/>
  <c r="H91" i="71"/>
  <c r="H82" i="71"/>
  <c r="H81" i="71"/>
  <c r="H78" i="71"/>
  <c r="H77" i="71"/>
  <c r="H76" i="71"/>
  <c r="H75" i="71"/>
  <c r="H74" i="71"/>
  <c r="H73" i="71"/>
  <c r="H70" i="71"/>
  <c r="H69" i="71"/>
  <c r="H68" i="71"/>
  <c r="H67" i="71"/>
  <c r="H63" i="71"/>
  <c r="H59" i="71"/>
  <c r="H58" i="71"/>
  <c r="H121" i="72"/>
  <c r="H120" i="72"/>
  <c r="H119" i="72"/>
  <c r="H118" i="72"/>
  <c r="H117" i="72"/>
  <c r="H108" i="72"/>
  <c r="H107" i="72"/>
  <c r="H106" i="72"/>
  <c r="H105" i="72"/>
  <c r="H104" i="72"/>
  <c r="H95" i="72"/>
  <c r="H94" i="72"/>
  <c r="H93" i="72"/>
  <c r="H92" i="72"/>
  <c r="H91" i="72"/>
  <c r="H82" i="72"/>
  <c r="H81" i="72"/>
  <c r="H78" i="72"/>
  <c r="H77" i="72"/>
  <c r="H76" i="72"/>
  <c r="H75" i="72"/>
  <c r="H74" i="72"/>
  <c r="H73" i="72"/>
  <c r="H70" i="72"/>
  <c r="H69" i="72"/>
  <c r="H68" i="72"/>
  <c r="H67" i="72"/>
  <c r="H63" i="72"/>
  <c r="H59" i="72"/>
  <c r="H58" i="72"/>
  <c r="H121" i="73"/>
  <c r="H120" i="73"/>
  <c r="H119" i="73"/>
  <c r="H118" i="73"/>
  <c r="H117" i="73"/>
  <c r="H108" i="73"/>
  <c r="H107" i="73"/>
  <c r="H106" i="73"/>
  <c r="H105" i="73"/>
  <c r="H104" i="73"/>
  <c r="H95" i="73"/>
  <c r="H94" i="73"/>
  <c r="H93" i="73"/>
  <c r="H92" i="73"/>
  <c r="H91" i="73"/>
  <c r="H82" i="73"/>
  <c r="H81" i="73"/>
  <c r="H78" i="73"/>
  <c r="H77" i="73"/>
  <c r="H76" i="73"/>
  <c r="H75" i="73"/>
  <c r="H74" i="73"/>
  <c r="H73" i="73"/>
  <c r="H70" i="73"/>
  <c r="H69" i="73"/>
  <c r="H68" i="73"/>
  <c r="H67" i="73"/>
  <c r="H63" i="73"/>
  <c r="H59" i="73"/>
  <c r="H58" i="73"/>
  <c r="H121" i="74"/>
  <c r="H120" i="74"/>
  <c r="H119" i="74"/>
  <c r="H118" i="74"/>
  <c r="H117" i="74"/>
  <c r="H108" i="74"/>
  <c r="H107" i="74"/>
  <c r="H106" i="74"/>
  <c r="H105" i="74"/>
  <c r="H104" i="74"/>
  <c r="H95" i="74"/>
  <c r="H176" i="74" s="1"/>
  <c r="H94" i="74"/>
  <c r="H93" i="74"/>
  <c r="H92" i="74"/>
  <c r="H91" i="74"/>
  <c r="H82" i="74"/>
  <c r="H81" i="74"/>
  <c r="H78" i="74"/>
  <c r="H77" i="74"/>
  <c r="H76" i="74"/>
  <c r="H75" i="74"/>
  <c r="H74" i="74"/>
  <c r="H73" i="74"/>
  <c r="H70" i="74"/>
  <c r="H69" i="74"/>
  <c r="H68" i="74"/>
  <c r="H67" i="74"/>
  <c r="H63" i="74"/>
  <c r="H59" i="74"/>
  <c r="H58" i="74"/>
  <c r="H121" i="75"/>
  <c r="H120" i="75"/>
  <c r="H119" i="75"/>
  <c r="H118" i="75"/>
  <c r="H117" i="75"/>
  <c r="H108" i="75"/>
  <c r="H107" i="75"/>
  <c r="H106" i="75"/>
  <c r="H105" i="75"/>
  <c r="H104" i="75"/>
  <c r="H95" i="75"/>
  <c r="H94" i="75"/>
  <c r="H93" i="75"/>
  <c r="H92" i="75"/>
  <c r="H91" i="75"/>
  <c r="H82" i="75"/>
  <c r="H81" i="75"/>
  <c r="H78" i="75"/>
  <c r="H77" i="75"/>
  <c r="H76" i="75"/>
  <c r="H75" i="75"/>
  <c r="H74" i="75"/>
  <c r="H73" i="75"/>
  <c r="H70" i="75"/>
  <c r="H69" i="75"/>
  <c r="H68" i="75"/>
  <c r="H67" i="75"/>
  <c r="H63" i="75"/>
  <c r="H59" i="75"/>
  <c r="H58" i="75"/>
  <c r="H121" i="76"/>
  <c r="H120" i="76"/>
  <c r="H119" i="76"/>
  <c r="H118" i="76"/>
  <c r="H117" i="76"/>
  <c r="H108" i="76"/>
  <c r="H107" i="76"/>
  <c r="H106" i="76"/>
  <c r="H105" i="76"/>
  <c r="H104" i="76"/>
  <c r="H95" i="76"/>
  <c r="H94" i="76"/>
  <c r="H93" i="76"/>
  <c r="H92" i="76"/>
  <c r="H91" i="76"/>
  <c r="H82" i="76"/>
  <c r="H81" i="76"/>
  <c r="H78" i="76"/>
  <c r="H77" i="76"/>
  <c r="H76" i="76"/>
  <c r="H75" i="76"/>
  <c r="H74" i="76"/>
  <c r="H73" i="76"/>
  <c r="H70" i="76"/>
  <c r="H69" i="76"/>
  <c r="H68" i="76"/>
  <c r="H67" i="76"/>
  <c r="H63" i="76"/>
  <c r="H59" i="76"/>
  <c r="H58" i="76"/>
  <c r="H121" i="77"/>
  <c r="H120" i="77"/>
  <c r="H119" i="77"/>
  <c r="H118" i="77"/>
  <c r="H117" i="77"/>
  <c r="H108" i="77"/>
  <c r="H107" i="77"/>
  <c r="H106" i="77"/>
  <c r="H105" i="77"/>
  <c r="H104" i="77"/>
  <c r="H95" i="77"/>
  <c r="H176" i="77" s="1"/>
  <c r="H94" i="77"/>
  <c r="H93" i="77"/>
  <c r="H92" i="77"/>
  <c r="H91" i="77"/>
  <c r="H82" i="77"/>
  <c r="H81" i="77"/>
  <c r="H78" i="77"/>
  <c r="H77" i="77"/>
  <c r="H76" i="77"/>
  <c r="H75" i="77"/>
  <c r="H74" i="77"/>
  <c r="H73" i="77"/>
  <c r="H70" i="77"/>
  <c r="H69" i="77"/>
  <c r="H68" i="77"/>
  <c r="H67" i="77"/>
  <c r="H63" i="77"/>
  <c r="H59" i="77"/>
  <c r="H58" i="77"/>
  <c r="H121" i="7"/>
  <c r="H120" i="7"/>
  <c r="H119" i="7"/>
  <c r="H118" i="7"/>
  <c r="H117" i="7"/>
  <c r="H108" i="7"/>
  <c r="H107" i="7"/>
  <c r="H106" i="7"/>
  <c r="H105" i="7"/>
  <c r="H104" i="7"/>
  <c r="H95" i="7"/>
  <c r="H94" i="7"/>
  <c r="H177" i="7" s="1"/>
  <c r="H7" i="40" s="1"/>
  <c r="H93" i="7"/>
  <c r="H92" i="7"/>
  <c r="H91" i="7"/>
  <c r="H82" i="7"/>
  <c r="H81" i="7"/>
  <c r="H78" i="7"/>
  <c r="H77" i="7"/>
  <c r="H76" i="7"/>
  <c r="H75" i="7"/>
  <c r="H74" i="7"/>
  <c r="H73" i="7"/>
  <c r="H70" i="7"/>
  <c r="H69" i="7"/>
  <c r="H68" i="7"/>
  <c r="H67" i="7"/>
  <c r="H63" i="7"/>
  <c r="H59" i="7"/>
  <c r="H58" i="7"/>
  <c r="H57" i="41"/>
  <c r="H57" i="42"/>
  <c r="H57" i="43"/>
  <c r="H57" i="44"/>
  <c r="H57" i="45"/>
  <c r="H57" i="46"/>
  <c r="H57" i="47"/>
  <c r="H57" i="48"/>
  <c r="H57" i="49"/>
  <c r="H57" i="50"/>
  <c r="H57" i="51"/>
  <c r="H57" i="52"/>
  <c r="H57" i="53"/>
  <c r="H57" i="54"/>
  <c r="H57" i="55"/>
  <c r="H57" i="56"/>
  <c r="H57" i="57"/>
  <c r="H57" i="58"/>
  <c r="H57" i="59"/>
  <c r="H57" i="60"/>
  <c r="H57" i="61"/>
  <c r="H57" i="62"/>
  <c r="H57" i="63"/>
  <c r="H57" i="64"/>
  <c r="H57" i="65"/>
  <c r="H57" i="66"/>
  <c r="H57" i="67"/>
  <c r="H57" i="68"/>
  <c r="H57" i="69"/>
  <c r="H57" i="70"/>
  <c r="H57" i="71"/>
  <c r="H57" i="72"/>
  <c r="H57" i="73"/>
  <c r="H57" i="74"/>
  <c r="H57" i="75"/>
  <c r="H57" i="76"/>
  <c r="H57" i="77"/>
  <c r="H57" i="7"/>
  <c r="H46" i="40" l="1"/>
  <c r="X7" i="40"/>
  <c r="X46" i="40" s="1"/>
  <c r="H176" i="71"/>
  <c r="H176" i="59"/>
  <c r="H176" i="68"/>
  <c r="H176" i="56"/>
  <c r="H176" i="44"/>
  <c r="H176" i="75"/>
  <c r="H176" i="69"/>
  <c r="H176" i="63"/>
  <c r="H176" i="57"/>
  <c r="H176" i="51"/>
  <c r="H176" i="45"/>
  <c r="H176" i="43"/>
  <c r="H176" i="47"/>
  <c r="H176" i="76"/>
  <c r="H176" i="70"/>
  <c r="H176" i="64"/>
  <c r="H176" i="58"/>
  <c r="H176" i="52"/>
  <c r="H176" i="46"/>
  <c r="H176" i="41"/>
  <c r="H176" i="55"/>
  <c r="H176" i="73"/>
  <c r="H176" i="67"/>
  <c r="H176" i="7"/>
  <c r="H176" i="72"/>
  <c r="H176" i="66"/>
  <c r="H176" i="60"/>
  <c r="H176" i="54"/>
  <c r="H176" i="48"/>
  <c r="H176" i="42"/>
  <c r="H176" i="61"/>
  <c r="H176" i="49"/>
  <c r="B7" i="40"/>
  <c r="B21" i="40"/>
  <c r="B44" i="40"/>
  <c r="B43" i="40"/>
  <c r="B42" i="40"/>
  <c r="B41" i="40"/>
  <c r="B40" i="40"/>
  <c r="B39" i="40"/>
  <c r="B38" i="40"/>
  <c r="B37" i="40"/>
  <c r="B36" i="40"/>
  <c r="B35" i="40"/>
  <c r="B34" i="40"/>
  <c r="B33" i="40"/>
  <c r="B32" i="40"/>
  <c r="B31" i="40"/>
  <c r="B30" i="40"/>
  <c r="B29" i="40"/>
  <c r="B28" i="40"/>
  <c r="B27" i="40"/>
  <c r="B26" i="40"/>
  <c r="B25" i="40"/>
  <c r="B24" i="40"/>
  <c r="B23" i="40"/>
  <c r="B22" i="40"/>
  <c r="B20" i="40"/>
  <c r="B19" i="40"/>
  <c r="B18" i="40"/>
  <c r="B17" i="40"/>
  <c r="B16" i="40"/>
  <c r="B15" i="40"/>
  <c r="B14" i="40"/>
  <c r="B13" i="40"/>
  <c r="B12" i="40"/>
  <c r="B11" i="40"/>
  <c r="B10" i="40"/>
  <c r="B9" i="40"/>
  <c r="B8" i="40"/>
  <c r="A16" i="40"/>
  <c r="E25" i="40"/>
  <c r="A25" i="40"/>
  <c r="E24" i="40"/>
  <c r="A24" i="40"/>
  <c r="E23" i="40"/>
  <c r="A23" i="40"/>
  <c r="E22" i="40"/>
  <c r="A22" i="40"/>
  <c r="E21" i="40"/>
  <c r="A21" i="40"/>
  <c r="E20" i="40"/>
  <c r="A20" i="40"/>
  <c r="E19" i="40"/>
  <c r="A19" i="40"/>
  <c r="E18" i="40"/>
  <c r="A18" i="40"/>
  <c r="E17" i="40"/>
  <c r="A17" i="40"/>
  <c r="E16" i="40"/>
  <c r="A7" i="40"/>
  <c r="A3" i="40"/>
  <c r="A44" i="40"/>
  <c r="E43" i="40"/>
  <c r="A43" i="40"/>
  <c r="E42" i="40"/>
  <c r="A42" i="40"/>
  <c r="E41" i="40"/>
  <c r="A41" i="40"/>
  <c r="E40" i="40"/>
  <c r="A40" i="40"/>
  <c r="E39" i="40"/>
  <c r="A39" i="40"/>
  <c r="E38" i="40"/>
  <c r="A38" i="40"/>
  <c r="E37" i="40"/>
  <c r="A37" i="40"/>
  <c r="E36" i="40"/>
  <c r="A36" i="40"/>
  <c r="E35" i="40"/>
  <c r="A35" i="40"/>
  <c r="E34" i="40"/>
  <c r="A34" i="40"/>
  <c r="E33" i="40"/>
  <c r="A33" i="40"/>
  <c r="E32" i="40"/>
  <c r="A32" i="40"/>
  <c r="E31" i="40"/>
  <c r="A31" i="40"/>
  <c r="E30" i="40"/>
  <c r="A30" i="40"/>
  <c r="E29" i="40"/>
  <c r="A29" i="40"/>
  <c r="E28" i="40"/>
  <c r="A28" i="40"/>
  <c r="E27" i="40"/>
  <c r="A27" i="40"/>
  <c r="E26" i="40"/>
  <c r="A26" i="40"/>
  <c r="E15" i="40"/>
  <c r="A15" i="40"/>
  <c r="E14" i="40"/>
  <c r="A14" i="40"/>
  <c r="E13" i="40"/>
  <c r="A13" i="40"/>
  <c r="E12" i="40"/>
  <c r="A12" i="40"/>
  <c r="E11" i="40"/>
  <c r="A11" i="40"/>
  <c r="E10" i="40"/>
  <c r="A10" i="40"/>
  <c r="A9" i="40"/>
  <c r="A8" i="40"/>
  <c r="C12" i="79"/>
  <c r="D146" i="79"/>
  <c r="D145" i="79"/>
  <c r="H109" i="79"/>
  <c r="G109" i="79"/>
  <c r="F109" i="79"/>
  <c r="E109" i="79"/>
  <c r="D109" i="79"/>
  <c r="C109" i="79"/>
  <c r="H108" i="79"/>
  <c r="H110" i="79" s="1"/>
  <c r="G108" i="79"/>
  <c r="G110" i="79" s="1"/>
  <c r="F108" i="79"/>
  <c r="F110" i="79" s="1"/>
  <c r="E108" i="79"/>
  <c r="E110" i="79" s="1"/>
  <c r="D108" i="79"/>
  <c r="C108" i="79"/>
  <c r="H96" i="79"/>
  <c r="G96" i="79"/>
  <c r="F96" i="79"/>
  <c r="E96" i="79"/>
  <c r="D96" i="79"/>
  <c r="C96" i="79"/>
  <c r="D97" i="79"/>
  <c r="H82" i="79"/>
  <c r="G82" i="79"/>
  <c r="F82" i="79"/>
  <c r="E82" i="79"/>
  <c r="D82" i="79"/>
  <c r="C82" i="79"/>
  <c r="H81" i="79"/>
  <c r="G81" i="79"/>
  <c r="F81" i="79"/>
  <c r="E81" i="79"/>
  <c r="D81" i="79"/>
  <c r="C81" i="79"/>
  <c r="H78" i="79"/>
  <c r="G78" i="79"/>
  <c r="F78" i="79"/>
  <c r="E78" i="79"/>
  <c r="D78" i="79"/>
  <c r="C78" i="79"/>
  <c r="H77" i="79"/>
  <c r="G77" i="79"/>
  <c r="F77" i="79"/>
  <c r="E77" i="79"/>
  <c r="D77" i="79"/>
  <c r="C77" i="79"/>
  <c r="H76" i="79"/>
  <c r="G76" i="79"/>
  <c r="F76" i="79"/>
  <c r="E76" i="79"/>
  <c r="D76" i="79"/>
  <c r="C76" i="79"/>
  <c r="H75" i="79"/>
  <c r="G75" i="79"/>
  <c r="F75" i="79"/>
  <c r="E75" i="79"/>
  <c r="D75" i="79"/>
  <c r="C75" i="79"/>
  <c r="H74" i="79"/>
  <c r="G74" i="79"/>
  <c r="F74" i="79"/>
  <c r="E74" i="79"/>
  <c r="D74" i="79"/>
  <c r="C74" i="79"/>
  <c r="H73" i="79"/>
  <c r="G73" i="79"/>
  <c r="F73" i="79"/>
  <c r="E73" i="79"/>
  <c r="D73" i="79"/>
  <c r="C73" i="79"/>
  <c r="H70" i="79"/>
  <c r="G70" i="79"/>
  <c r="F70" i="79"/>
  <c r="E70" i="79"/>
  <c r="D70" i="79"/>
  <c r="C70" i="79"/>
  <c r="H69" i="79"/>
  <c r="G69" i="79"/>
  <c r="F69" i="79"/>
  <c r="E69" i="79"/>
  <c r="D69" i="79"/>
  <c r="C69" i="79"/>
  <c r="H68" i="79"/>
  <c r="G68" i="79"/>
  <c r="F68" i="79"/>
  <c r="E68" i="79"/>
  <c r="D68" i="79"/>
  <c r="C68" i="79"/>
  <c r="H67" i="79"/>
  <c r="G67" i="79"/>
  <c r="F67" i="79"/>
  <c r="E67" i="79"/>
  <c r="E84" i="79" s="1"/>
  <c r="D67" i="79"/>
  <c r="C67" i="79"/>
  <c r="H63" i="79"/>
  <c r="H64" i="79" s="1"/>
  <c r="G63" i="79"/>
  <c r="G64" i="79" s="1"/>
  <c r="F63" i="79"/>
  <c r="F64" i="79" s="1"/>
  <c r="E63" i="79"/>
  <c r="E64" i="79" s="1"/>
  <c r="D63" i="79"/>
  <c r="D64" i="79" s="1"/>
  <c r="C63" i="79"/>
  <c r="H59" i="79"/>
  <c r="G59" i="79"/>
  <c r="F59" i="79"/>
  <c r="E59" i="79"/>
  <c r="D59" i="79"/>
  <c r="C59" i="79"/>
  <c r="H58" i="79"/>
  <c r="G58" i="79"/>
  <c r="F58" i="79"/>
  <c r="E58" i="79"/>
  <c r="D58" i="79"/>
  <c r="C58" i="79"/>
  <c r="H57" i="79"/>
  <c r="G57" i="79"/>
  <c r="F57" i="79"/>
  <c r="E57" i="79"/>
  <c r="D57" i="79"/>
  <c r="C57" i="79"/>
  <c r="H54" i="79"/>
  <c r="G54" i="79"/>
  <c r="F54" i="79"/>
  <c r="E54" i="79"/>
  <c r="D54" i="79"/>
  <c r="C54" i="79"/>
  <c r="A51" i="79"/>
  <c r="H47" i="79"/>
  <c r="G47" i="79"/>
  <c r="F47" i="79"/>
  <c r="E47" i="79"/>
  <c r="D47" i="79"/>
  <c r="C47" i="79"/>
  <c r="H46" i="79"/>
  <c r="G46" i="79"/>
  <c r="F46" i="79"/>
  <c r="E46" i="79"/>
  <c r="D46" i="79"/>
  <c r="C46" i="79"/>
  <c r="H43" i="79"/>
  <c r="G43" i="79"/>
  <c r="F43" i="79"/>
  <c r="E43" i="79"/>
  <c r="D43" i="79"/>
  <c r="C43" i="79"/>
  <c r="H42" i="79"/>
  <c r="G42" i="79"/>
  <c r="F42" i="79"/>
  <c r="E42" i="79"/>
  <c r="D42" i="79"/>
  <c r="C42" i="79"/>
  <c r="H41" i="79"/>
  <c r="G41" i="79"/>
  <c r="F41" i="79"/>
  <c r="E41" i="79"/>
  <c r="D41" i="79"/>
  <c r="C41" i="79"/>
  <c r="H40" i="79"/>
  <c r="G40" i="79"/>
  <c r="F40" i="79"/>
  <c r="E40" i="79"/>
  <c r="D40" i="79"/>
  <c r="C40" i="79"/>
  <c r="H39" i="79"/>
  <c r="G39" i="79"/>
  <c r="F39" i="79"/>
  <c r="E39" i="79"/>
  <c r="D39" i="79"/>
  <c r="C39" i="79"/>
  <c r="H38" i="79"/>
  <c r="G38" i="79"/>
  <c r="F38" i="79"/>
  <c r="E38" i="79"/>
  <c r="D38" i="79"/>
  <c r="C38" i="79"/>
  <c r="H35" i="79"/>
  <c r="G35" i="79"/>
  <c r="F35" i="79"/>
  <c r="E35" i="79"/>
  <c r="D35" i="79"/>
  <c r="C35" i="79"/>
  <c r="H34" i="79"/>
  <c r="G34" i="79"/>
  <c r="F34" i="79"/>
  <c r="E34" i="79"/>
  <c r="D34" i="79"/>
  <c r="C34" i="79"/>
  <c r="H33" i="79"/>
  <c r="G33" i="79"/>
  <c r="F33" i="79"/>
  <c r="E33" i="79"/>
  <c r="D33" i="79"/>
  <c r="C33" i="79"/>
  <c r="H32" i="79"/>
  <c r="G32" i="79"/>
  <c r="F32" i="79"/>
  <c r="E32" i="79"/>
  <c r="D32" i="79"/>
  <c r="C32" i="79"/>
  <c r="H29" i="79"/>
  <c r="G29" i="79"/>
  <c r="F29" i="79"/>
  <c r="E29" i="79"/>
  <c r="D29" i="79"/>
  <c r="C29" i="79"/>
  <c r="H26" i="79"/>
  <c r="G26" i="79"/>
  <c r="F26" i="79"/>
  <c r="E26" i="79"/>
  <c r="D26" i="79"/>
  <c r="C26" i="79"/>
  <c r="H25" i="79"/>
  <c r="G25" i="79"/>
  <c r="F25" i="79"/>
  <c r="E25" i="79"/>
  <c r="D25" i="79"/>
  <c r="C25" i="79"/>
  <c r="H24" i="79"/>
  <c r="G24" i="79"/>
  <c r="F24" i="79"/>
  <c r="E24" i="79"/>
  <c r="D24" i="79"/>
  <c r="C24" i="79"/>
  <c r="A18" i="79"/>
  <c r="C10" i="79"/>
  <c r="D84" i="79" l="1"/>
  <c r="F84" i="79"/>
  <c r="D61" i="79"/>
  <c r="D86" i="79" s="1"/>
  <c r="G61" i="79"/>
  <c r="G84" i="79"/>
  <c r="H97" i="79"/>
  <c r="D110" i="79"/>
  <c r="H61" i="79"/>
  <c r="H84" i="79"/>
  <c r="F97" i="79"/>
  <c r="E61" i="79"/>
  <c r="E86" i="79" s="1"/>
  <c r="I96" i="79"/>
  <c r="I108" i="79"/>
  <c r="I109" i="79"/>
  <c r="F61" i="79"/>
  <c r="F86" i="79" s="1"/>
  <c r="I68" i="79"/>
  <c r="I69" i="79"/>
  <c r="I70" i="79"/>
  <c r="I75" i="79"/>
  <c r="I76" i="79"/>
  <c r="I77" i="79"/>
  <c r="I58" i="79"/>
  <c r="I59" i="79"/>
  <c r="I63" i="79"/>
  <c r="I64" i="79" s="1"/>
  <c r="I73" i="79"/>
  <c r="I74" i="79"/>
  <c r="I78" i="79"/>
  <c r="I81" i="79"/>
  <c r="I82" i="79"/>
  <c r="C61" i="79"/>
  <c r="I57" i="79"/>
  <c r="C84" i="79"/>
  <c r="I67" i="79"/>
  <c r="I121" i="79"/>
  <c r="I94" i="79"/>
  <c r="I24" i="79"/>
  <c r="I25" i="79"/>
  <c r="I29" i="79"/>
  <c r="I32" i="79"/>
  <c r="I33" i="79"/>
  <c r="I34" i="79"/>
  <c r="I35" i="79"/>
  <c r="I38" i="79"/>
  <c r="I39" i="79"/>
  <c r="I40" i="79"/>
  <c r="I41" i="79"/>
  <c r="I42" i="79"/>
  <c r="I43" i="79"/>
  <c r="I46" i="79"/>
  <c r="I47" i="79"/>
  <c r="E97" i="79"/>
  <c r="G97" i="79"/>
  <c r="I26" i="79"/>
  <c r="C64" i="79"/>
  <c r="C97" i="79"/>
  <c r="C110" i="79"/>
  <c r="R125" i="42"/>
  <c r="R125" i="7"/>
  <c r="L108" i="78"/>
  <c r="Q109" i="78"/>
  <c r="P109" i="78"/>
  <c r="O109" i="78"/>
  <c r="N109" i="78"/>
  <c r="M109" i="78"/>
  <c r="Q108" i="78"/>
  <c r="P108" i="78"/>
  <c r="O108" i="78"/>
  <c r="N108" i="78"/>
  <c r="M108" i="78"/>
  <c r="L109" i="78"/>
  <c r="H86" i="79" l="1"/>
  <c r="G86" i="79"/>
  <c r="I97" i="79"/>
  <c r="C86" i="79"/>
  <c r="R109" i="78"/>
  <c r="R121" i="78"/>
  <c r="R108" i="78"/>
  <c r="I110" i="79"/>
  <c r="I112" i="79" s="1"/>
  <c r="I113" i="79" s="1"/>
  <c r="I84" i="79"/>
  <c r="I61" i="79"/>
  <c r="Q96" i="78"/>
  <c r="P96" i="78"/>
  <c r="O96" i="78"/>
  <c r="N96" i="78"/>
  <c r="M96" i="78"/>
  <c r="L96" i="78"/>
  <c r="B96" i="78"/>
  <c r="J108" i="42"/>
  <c r="J108" i="43"/>
  <c r="J108" i="44"/>
  <c r="J108" i="45"/>
  <c r="J108" i="46"/>
  <c r="J108" i="47"/>
  <c r="J108" i="48"/>
  <c r="J108" i="49"/>
  <c r="J108" i="50"/>
  <c r="J108" i="51"/>
  <c r="J108" i="52"/>
  <c r="J108" i="53"/>
  <c r="J108" i="54"/>
  <c r="J108" i="55"/>
  <c r="J108" i="56"/>
  <c r="J108" i="57"/>
  <c r="J108" i="58"/>
  <c r="J108" i="59"/>
  <c r="J108" i="60"/>
  <c r="J108" i="61"/>
  <c r="J108" i="62"/>
  <c r="J108" i="63"/>
  <c r="J108" i="64"/>
  <c r="J108" i="65"/>
  <c r="J108" i="66"/>
  <c r="J108" i="67"/>
  <c r="J108" i="68"/>
  <c r="J108" i="69"/>
  <c r="J108" i="70"/>
  <c r="J108" i="71"/>
  <c r="J108" i="72"/>
  <c r="J108" i="73"/>
  <c r="J108" i="74"/>
  <c r="J108" i="75"/>
  <c r="J108" i="76"/>
  <c r="J108" i="77"/>
  <c r="G109" i="78"/>
  <c r="F109" i="78"/>
  <c r="E109" i="78"/>
  <c r="D109" i="78"/>
  <c r="C109" i="78"/>
  <c r="B123" i="78"/>
  <c r="B109" i="78"/>
  <c r="G96" i="78"/>
  <c r="H109" i="78" l="1"/>
  <c r="R94" i="78"/>
  <c r="H121" i="78"/>
  <c r="R96" i="78"/>
  <c r="I114" i="79"/>
  <c r="I146" i="79" s="1"/>
  <c r="I138" i="79"/>
  <c r="I99" i="79"/>
  <c r="I86" i="79"/>
  <c r="J95" i="42"/>
  <c r="J95" i="43"/>
  <c r="J95" i="44"/>
  <c r="J95" i="45"/>
  <c r="J95" i="46"/>
  <c r="J95" i="47"/>
  <c r="J95" i="48"/>
  <c r="J95" i="49"/>
  <c r="J95" i="50"/>
  <c r="J95" i="51"/>
  <c r="J95" i="52"/>
  <c r="J95" i="53"/>
  <c r="J95" i="54"/>
  <c r="J95" i="55"/>
  <c r="J95" i="56"/>
  <c r="J95" i="57"/>
  <c r="J95" i="58"/>
  <c r="J95" i="59"/>
  <c r="J95" i="60"/>
  <c r="J95" i="61"/>
  <c r="J95" i="62"/>
  <c r="J95" i="63"/>
  <c r="J95" i="64"/>
  <c r="J95" i="65"/>
  <c r="J95" i="66"/>
  <c r="J95" i="67"/>
  <c r="J95" i="68"/>
  <c r="J95" i="69"/>
  <c r="J95" i="70"/>
  <c r="J95" i="71"/>
  <c r="J95" i="72"/>
  <c r="J95" i="73"/>
  <c r="J95" i="74"/>
  <c r="J95" i="75"/>
  <c r="J95" i="76"/>
  <c r="J95" i="77"/>
  <c r="N129" i="78"/>
  <c r="G61" i="7"/>
  <c r="G108" i="78"/>
  <c r="F108" i="78"/>
  <c r="E108" i="78"/>
  <c r="D108" i="78"/>
  <c r="C108" i="78"/>
  <c r="B108" i="78"/>
  <c r="F96" i="78"/>
  <c r="E96" i="78"/>
  <c r="D96" i="78"/>
  <c r="C96" i="78"/>
  <c r="G82" i="78"/>
  <c r="H108" i="78" l="1"/>
  <c r="H94" i="78"/>
  <c r="S94" i="78" s="1"/>
  <c r="H96" i="78"/>
  <c r="I101" i="79"/>
  <c r="I145" i="79" s="1"/>
  <c r="I100" i="79"/>
  <c r="S108" i="78"/>
  <c r="A51" i="78"/>
  <c r="A18" i="78"/>
  <c r="A4" i="78"/>
  <c r="Q82" i="78"/>
  <c r="P82" i="78"/>
  <c r="O82" i="78"/>
  <c r="N82" i="78"/>
  <c r="M82" i="78"/>
  <c r="L82" i="78"/>
  <c r="Q81" i="78"/>
  <c r="P81" i="78"/>
  <c r="O81" i="78"/>
  <c r="N81" i="78"/>
  <c r="M81" i="78"/>
  <c r="L81" i="78"/>
  <c r="Q78" i="78"/>
  <c r="P78" i="78"/>
  <c r="O78" i="78"/>
  <c r="N78" i="78"/>
  <c r="M78" i="78"/>
  <c r="L78" i="78"/>
  <c r="Q77" i="78"/>
  <c r="P77" i="78"/>
  <c r="O77" i="78"/>
  <c r="N77" i="78"/>
  <c r="M77" i="78"/>
  <c r="L77" i="78"/>
  <c r="Q76" i="78"/>
  <c r="P76" i="78"/>
  <c r="O76" i="78"/>
  <c r="N76" i="78"/>
  <c r="M76" i="78"/>
  <c r="L76" i="78"/>
  <c r="Q75" i="78"/>
  <c r="P75" i="78"/>
  <c r="O75" i="78"/>
  <c r="N75" i="78"/>
  <c r="M75" i="78"/>
  <c r="L75" i="78"/>
  <c r="Q74" i="78"/>
  <c r="P74" i="78"/>
  <c r="O74" i="78"/>
  <c r="N74" i="78"/>
  <c r="M74" i="78"/>
  <c r="L74" i="78"/>
  <c r="Q73" i="78"/>
  <c r="P73" i="78"/>
  <c r="O73" i="78"/>
  <c r="N73" i="78"/>
  <c r="M73" i="78"/>
  <c r="L73" i="78"/>
  <c r="Q70" i="78"/>
  <c r="P70" i="78"/>
  <c r="O70" i="78"/>
  <c r="N70" i="78"/>
  <c r="M70" i="78"/>
  <c r="L70" i="78"/>
  <c r="Q69" i="78"/>
  <c r="P69" i="78"/>
  <c r="O69" i="78"/>
  <c r="N69" i="78"/>
  <c r="M69" i="78"/>
  <c r="L69" i="78"/>
  <c r="Q68" i="78"/>
  <c r="P68" i="78"/>
  <c r="O68" i="78"/>
  <c r="N68" i="78"/>
  <c r="M68" i="78"/>
  <c r="L68" i="78"/>
  <c r="Q67" i="78"/>
  <c r="P67" i="78"/>
  <c r="O67" i="78"/>
  <c r="N67" i="78"/>
  <c r="M67" i="78"/>
  <c r="L67" i="78"/>
  <c r="Q63" i="78"/>
  <c r="Q64" i="78" s="1"/>
  <c r="P63" i="78"/>
  <c r="P64" i="78" s="1"/>
  <c r="O63" i="78"/>
  <c r="O64" i="78" s="1"/>
  <c r="N63" i="78"/>
  <c r="M63" i="78"/>
  <c r="M64" i="78" s="1"/>
  <c r="L63" i="78"/>
  <c r="Q59" i="78"/>
  <c r="P59" i="78"/>
  <c r="O59" i="78"/>
  <c r="N59" i="78"/>
  <c r="M59" i="78"/>
  <c r="L59" i="78"/>
  <c r="Q58" i="78"/>
  <c r="P58" i="78"/>
  <c r="O58" i="78"/>
  <c r="N58" i="78"/>
  <c r="M58" i="78"/>
  <c r="L58" i="78"/>
  <c r="Q57" i="78"/>
  <c r="P57" i="78"/>
  <c r="O57" i="78"/>
  <c r="O61" i="78" s="1"/>
  <c r="N57" i="78"/>
  <c r="M57" i="78"/>
  <c r="M61" i="78" s="1"/>
  <c r="L57" i="78"/>
  <c r="F82" i="78"/>
  <c r="E82" i="78"/>
  <c r="D82" i="78"/>
  <c r="C82" i="78"/>
  <c r="B82" i="78"/>
  <c r="G81" i="78"/>
  <c r="F81" i="78"/>
  <c r="E81" i="78"/>
  <c r="D81" i="78"/>
  <c r="C81" i="78"/>
  <c r="B81" i="78"/>
  <c r="G78" i="78"/>
  <c r="F78" i="78"/>
  <c r="E78" i="78"/>
  <c r="D78" i="78"/>
  <c r="C78" i="78"/>
  <c r="B78" i="78"/>
  <c r="G77" i="78"/>
  <c r="F77" i="78"/>
  <c r="E77" i="78"/>
  <c r="D77" i="78"/>
  <c r="C77" i="78"/>
  <c r="B77" i="78"/>
  <c r="G76" i="78"/>
  <c r="F76" i="78"/>
  <c r="E76" i="78"/>
  <c r="D76" i="78"/>
  <c r="C76" i="78"/>
  <c r="B76" i="78"/>
  <c r="G75" i="78"/>
  <c r="F75" i="78"/>
  <c r="E75" i="78"/>
  <c r="D75" i="78"/>
  <c r="C75" i="78"/>
  <c r="B75" i="78"/>
  <c r="G74" i="78"/>
  <c r="F74" i="78"/>
  <c r="E74" i="78"/>
  <c r="D74" i="78"/>
  <c r="C74" i="78"/>
  <c r="B74" i="78"/>
  <c r="G73" i="78"/>
  <c r="F73" i="78"/>
  <c r="E73" i="78"/>
  <c r="D73" i="78"/>
  <c r="C73" i="78"/>
  <c r="B73" i="78"/>
  <c r="G70" i="78"/>
  <c r="F70" i="78"/>
  <c r="E70" i="78"/>
  <c r="D70" i="78"/>
  <c r="C70" i="78"/>
  <c r="B70" i="78"/>
  <c r="G69" i="78"/>
  <c r="F69" i="78"/>
  <c r="E69" i="78"/>
  <c r="D69" i="78"/>
  <c r="C69" i="78"/>
  <c r="B69" i="78"/>
  <c r="G68" i="78"/>
  <c r="F68" i="78"/>
  <c r="E68" i="78"/>
  <c r="D68" i="78"/>
  <c r="C68" i="78"/>
  <c r="B68" i="78"/>
  <c r="G67" i="78"/>
  <c r="F67" i="78"/>
  <c r="E67" i="78"/>
  <c r="E84" i="78" s="1"/>
  <c r="D67" i="78"/>
  <c r="C67" i="78"/>
  <c r="B67" i="78"/>
  <c r="G63" i="78"/>
  <c r="G64" i="78" s="1"/>
  <c r="F63" i="78"/>
  <c r="F64" i="78" s="1"/>
  <c r="E63" i="78"/>
  <c r="E64" i="78" s="1"/>
  <c r="D63" i="78"/>
  <c r="D64" i="78" s="1"/>
  <c r="C63" i="78"/>
  <c r="C64" i="78" s="1"/>
  <c r="B63" i="78"/>
  <c r="G59" i="78"/>
  <c r="F59" i="78"/>
  <c r="E59" i="78"/>
  <c r="D59" i="78"/>
  <c r="C59" i="78"/>
  <c r="B59" i="78"/>
  <c r="G58" i="78"/>
  <c r="F58" i="78"/>
  <c r="E58" i="78"/>
  <c r="D58" i="78"/>
  <c r="C58" i="78"/>
  <c r="B58" i="78"/>
  <c r="G57" i="78"/>
  <c r="F57" i="78"/>
  <c r="E57" i="78"/>
  <c r="E61" i="78" s="1"/>
  <c r="D57" i="78"/>
  <c r="D61" i="78" s="1"/>
  <c r="C57" i="78"/>
  <c r="C61" i="78" s="1"/>
  <c r="B57" i="78"/>
  <c r="Q47" i="78"/>
  <c r="P47" i="78"/>
  <c r="O47" i="78"/>
  <c r="N47" i="78"/>
  <c r="M47" i="78"/>
  <c r="L47" i="78"/>
  <c r="Q46" i="78"/>
  <c r="P46" i="78"/>
  <c r="O46" i="78"/>
  <c r="N46" i="78"/>
  <c r="M46" i="78"/>
  <c r="L46" i="78"/>
  <c r="Q43" i="78"/>
  <c r="P43" i="78"/>
  <c r="O43" i="78"/>
  <c r="N43" i="78"/>
  <c r="M43" i="78"/>
  <c r="L43" i="78"/>
  <c r="Q42" i="78"/>
  <c r="P42" i="78"/>
  <c r="O42" i="78"/>
  <c r="N42" i="78"/>
  <c r="M42" i="78"/>
  <c r="L42" i="78"/>
  <c r="Q41" i="78"/>
  <c r="P41" i="78"/>
  <c r="O41" i="78"/>
  <c r="N41" i="78"/>
  <c r="M41" i="78"/>
  <c r="L41" i="78"/>
  <c r="Q40" i="78"/>
  <c r="P40" i="78"/>
  <c r="O40" i="78"/>
  <c r="N40" i="78"/>
  <c r="M40" i="78"/>
  <c r="L40" i="78"/>
  <c r="Q39" i="78"/>
  <c r="P39" i="78"/>
  <c r="O39" i="78"/>
  <c r="N39" i="78"/>
  <c r="M39" i="78"/>
  <c r="L39" i="78"/>
  <c r="Q38" i="78"/>
  <c r="P38" i="78"/>
  <c r="O38" i="78"/>
  <c r="N38" i="78"/>
  <c r="M38" i="78"/>
  <c r="L38" i="78"/>
  <c r="Q35" i="78"/>
  <c r="P35" i="78"/>
  <c r="O35" i="78"/>
  <c r="N35" i="78"/>
  <c r="M35" i="78"/>
  <c r="L35" i="78"/>
  <c r="Q34" i="78"/>
  <c r="P34" i="78"/>
  <c r="O34" i="78"/>
  <c r="N34" i="78"/>
  <c r="M34" i="78"/>
  <c r="L34" i="78"/>
  <c r="Q33" i="78"/>
  <c r="P33" i="78"/>
  <c r="O33" i="78"/>
  <c r="N33" i="78"/>
  <c r="M33" i="78"/>
  <c r="L33" i="78"/>
  <c r="Q32" i="78"/>
  <c r="P32" i="78"/>
  <c r="O32" i="78"/>
  <c r="N32" i="78"/>
  <c r="M32" i="78"/>
  <c r="L32" i="78"/>
  <c r="Q29" i="78"/>
  <c r="P29" i="78"/>
  <c r="O29" i="78"/>
  <c r="N29" i="78"/>
  <c r="M29" i="78"/>
  <c r="L29" i="78"/>
  <c r="Q26" i="78"/>
  <c r="P26" i="78"/>
  <c r="O26" i="78"/>
  <c r="N26" i="78"/>
  <c r="M26" i="78"/>
  <c r="L26" i="78"/>
  <c r="Q25" i="78"/>
  <c r="P25" i="78"/>
  <c r="O25" i="78"/>
  <c r="N25" i="78"/>
  <c r="M25" i="78"/>
  <c r="L25" i="78"/>
  <c r="Q24" i="78"/>
  <c r="P24" i="78"/>
  <c r="O24" i="78"/>
  <c r="N24" i="78"/>
  <c r="M24" i="78"/>
  <c r="L24" i="78"/>
  <c r="G47" i="78"/>
  <c r="F47" i="78"/>
  <c r="E47" i="78"/>
  <c r="D47" i="78"/>
  <c r="C47" i="78"/>
  <c r="B47" i="78"/>
  <c r="G46" i="78"/>
  <c r="F46" i="78"/>
  <c r="E46" i="78"/>
  <c r="D46" i="78"/>
  <c r="C46" i="78"/>
  <c r="B46" i="78"/>
  <c r="G43" i="78"/>
  <c r="F43" i="78"/>
  <c r="E43" i="78"/>
  <c r="D43" i="78"/>
  <c r="C43" i="78"/>
  <c r="B43" i="78"/>
  <c r="G42" i="78"/>
  <c r="F42" i="78"/>
  <c r="E42" i="78"/>
  <c r="D42" i="78"/>
  <c r="C42" i="78"/>
  <c r="B42" i="78"/>
  <c r="G41" i="78"/>
  <c r="F41" i="78"/>
  <c r="E41" i="78"/>
  <c r="D41" i="78"/>
  <c r="C41" i="78"/>
  <c r="B41" i="78"/>
  <c r="G40" i="78"/>
  <c r="F40" i="78"/>
  <c r="E40" i="78"/>
  <c r="D40" i="78"/>
  <c r="C40" i="78"/>
  <c r="B40" i="78"/>
  <c r="G39" i="78"/>
  <c r="F39" i="78"/>
  <c r="E39" i="78"/>
  <c r="D39" i="78"/>
  <c r="C39" i="78"/>
  <c r="B39" i="78"/>
  <c r="G38" i="78"/>
  <c r="F38" i="78"/>
  <c r="E38" i="78"/>
  <c r="D38" i="78"/>
  <c r="C38" i="78"/>
  <c r="B38" i="78"/>
  <c r="G35" i="78"/>
  <c r="F35" i="78"/>
  <c r="E35" i="78"/>
  <c r="D35" i="78"/>
  <c r="C35" i="78"/>
  <c r="B35" i="78"/>
  <c r="G34" i="78"/>
  <c r="F34" i="78"/>
  <c r="E34" i="78"/>
  <c r="D34" i="78"/>
  <c r="C34" i="78"/>
  <c r="B34" i="78"/>
  <c r="G33" i="78"/>
  <c r="F33" i="78"/>
  <c r="E33" i="78"/>
  <c r="D33" i="78"/>
  <c r="C33" i="78"/>
  <c r="B33" i="78"/>
  <c r="G32" i="78"/>
  <c r="F32" i="78"/>
  <c r="E32" i="78"/>
  <c r="D32" i="78"/>
  <c r="C32" i="78"/>
  <c r="B32" i="78"/>
  <c r="G29" i="78"/>
  <c r="F29" i="78"/>
  <c r="E29" i="78"/>
  <c r="D29" i="78"/>
  <c r="C29" i="78"/>
  <c r="B29" i="78"/>
  <c r="G26" i="78"/>
  <c r="F26" i="78"/>
  <c r="E26" i="78"/>
  <c r="D26" i="78"/>
  <c r="C26" i="78"/>
  <c r="B26" i="78"/>
  <c r="G25" i="78"/>
  <c r="F25" i="78"/>
  <c r="E25" i="78"/>
  <c r="D25" i="78"/>
  <c r="C25" i="78"/>
  <c r="B25" i="78"/>
  <c r="G24" i="78"/>
  <c r="F24" i="78"/>
  <c r="E24" i="78"/>
  <c r="D24" i="78"/>
  <c r="C24" i="78"/>
  <c r="B24" i="78"/>
  <c r="A176" i="78"/>
  <c r="A175" i="78"/>
  <c r="F165" i="78"/>
  <c r="F162" i="78"/>
  <c r="F161" i="78"/>
  <c r="F160" i="78"/>
  <c r="F159" i="78"/>
  <c r="F158" i="78"/>
  <c r="F157" i="78"/>
  <c r="F154" i="78"/>
  <c r="F153" i="78"/>
  <c r="F152" i="78"/>
  <c r="F151" i="78"/>
  <c r="F148" i="78"/>
  <c r="F145" i="78"/>
  <c r="F144" i="78"/>
  <c r="F143" i="78"/>
  <c r="B138" i="78"/>
  <c r="S134" i="78"/>
  <c r="S133" i="78"/>
  <c r="Q110" i="78"/>
  <c r="P110" i="78"/>
  <c r="O110" i="78"/>
  <c r="N110" i="78"/>
  <c r="M110" i="78"/>
  <c r="L110" i="78"/>
  <c r="Q97" i="78"/>
  <c r="P97" i="78"/>
  <c r="O97" i="78"/>
  <c r="N97" i="78"/>
  <c r="M97" i="78"/>
  <c r="L97" i="78"/>
  <c r="C84" i="78"/>
  <c r="N64" i="78"/>
  <c r="L64" i="78"/>
  <c r="N61" i="78"/>
  <c r="Q54" i="78"/>
  <c r="P54" i="78"/>
  <c r="O54" i="78"/>
  <c r="N54" i="78"/>
  <c r="M54" i="78"/>
  <c r="L54" i="78"/>
  <c r="B51" i="78"/>
  <c r="B18" i="78"/>
  <c r="B10" i="78"/>
  <c r="A174" i="77"/>
  <c r="A173" i="77"/>
  <c r="F163" i="77"/>
  <c r="F160" i="77"/>
  <c r="F159" i="77"/>
  <c r="F158" i="77"/>
  <c r="F157" i="77"/>
  <c r="F156" i="77"/>
  <c r="F155" i="77"/>
  <c r="F152" i="77"/>
  <c r="F151" i="77"/>
  <c r="F150" i="77"/>
  <c r="F149" i="77"/>
  <c r="I146" i="77"/>
  <c r="F146" i="77"/>
  <c r="F143" i="77"/>
  <c r="F142" i="77"/>
  <c r="F141" i="77"/>
  <c r="B136" i="77"/>
  <c r="R132" i="77"/>
  <c r="H132" i="77"/>
  <c r="I131" i="77"/>
  <c r="I130" i="77"/>
  <c r="H127" i="77"/>
  <c r="H175" i="77" s="1"/>
  <c r="H126" i="77"/>
  <c r="R125" i="77"/>
  <c r="I122" i="77"/>
  <c r="I121" i="77"/>
  <c r="S120" i="77"/>
  <c r="S119" i="77"/>
  <c r="S118" i="77"/>
  <c r="Q109" i="77"/>
  <c r="P109" i="77"/>
  <c r="O109" i="77"/>
  <c r="N109" i="77"/>
  <c r="M109" i="77"/>
  <c r="L109" i="77"/>
  <c r="S108" i="77"/>
  <c r="I108" i="77"/>
  <c r="S107" i="77"/>
  <c r="S106" i="77"/>
  <c r="S105" i="77"/>
  <c r="H109" i="77"/>
  <c r="Q96" i="77"/>
  <c r="P96" i="77"/>
  <c r="O96" i="77"/>
  <c r="N96" i="77"/>
  <c r="M96" i="77"/>
  <c r="L96" i="77"/>
  <c r="S94" i="77"/>
  <c r="S93" i="77"/>
  <c r="S92" i="77"/>
  <c r="H96" i="77"/>
  <c r="Q84" i="77"/>
  <c r="P84" i="77"/>
  <c r="O84" i="77"/>
  <c r="N84" i="77"/>
  <c r="M84" i="77"/>
  <c r="M121" i="77" s="1"/>
  <c r="M122" i="77" s="1"/>
  <c r="L84" i="77"/>
  <c r="G84" i="77"/>
  <c r="F84" i="77"/>
  <c r="E84" i="77"/>
  <c r="D84" i="77"/>
  <c r="C84" i="77"/>
  <c r="B84" i="77"/>
  <c r="I164" i="77"/>
  <c r="H164" i="77"/>
  <c r="I163" i="77"/>
  <c r="H163" i="77"/>
  <c r="I160" i="77"/>
  <c r="H160" i="77"/>
  <c r="I159" i="77"/>
  <c r="H159" i="77"/>
  <c r="L159" i="77" s="1"/>
  <c r="I158" i="77"/>
  <c r="H158" i="77"/>
  <c r="I157" i="77"/>
  <c r="H157" i="77"/>
  <c r="I156" i="77"/>
  <c r="H156" i="77"/>
  <c r="I155" i="77"/>
  <c r="H155" i="77"/>
  <c r="I152" i="77"/>
  <c r="H152" i="77"/>
  <c r="I151" i="77"/>
  <c r="H151" i="77"/>
  <c r="L151" i="77" s="1"/>
  <c r="I150" i="77"/>
  <c r="H150" i="77"/>
  <c r="I149" i="77"/>
  <c r="H149" i="77"/>
  <c r="R64" i="77"/>
  <c r="Q64" i="77"/>
  <c r="P64" i="77"/>
  <c r="O64" i="77"/>
  <c r="N64" i="77"/>
  <c r="M64" i="77"/>
  <c r="L64" i="77"/>
  <c r="G64" i="77"/>
  <c r="F64" i="77"/>
  <c r="E64" i="77"/>
  <c r="D64" i="77"/>
  <c r="C64" i="77"/>
  <c r="B64" i="77"/>
  <c r="Q61" i="77"/>
  <c r="Q86" i="77" s="1"/>
  <c r="P61" i="77"/>
  <c r="O61" i="77"/>
  <c r="N61" i="77"/>
  <c r="M61" i="77"/>
  <c r="L61" i="77"/>
  <c r="G61" i="77"/>
  <c r="F61" i="77"/>
  <c r="F86" i="77" s="1"/>
  <c r="E61" i="77"/>
  <c r="D61" i="77"/>
  <c r="C61" i="77"/>
  <c r="B61" i="77"/>
  <c r="I143" i="77"/>
  <c r="H143" i="77"/>
  <c r="I142" i="77"/>
  <c r="H142" i="77"/>
  <c r="I141" i="77"/>
  <c r="H141" i="77"/>
  <c r="Q54" i="77"/>
  <c r="P54" i="77"/>
  <c r="O54" i="77"/>
  <c r="N54" i="77"/>
  <c r="M54" i="77"/>
  <c r="L54" i="77"/>
  <c r="B51" i="77"/>
  <c r="A51" i="77"/>
  <c r="R47" i="77"/>
  <c r="D164" i="77" s="1"/>
  <c r="H47" i="77"/>
  <c r="B164" i="77" s="1"/>
  <c r="R46" i="77"/>
  <c r="D163" i="77" s="1"/>
  <c r="H46" i="77"/>
  <c r="B163" i="77" s="1"/>
  <c r="R43" i="77"/>
  <c r="D160" i="77" s="1"/>
  <c r="H43" i="77"/>
  <c r="B160" i="77" s="1"/>
  <c r="E160" i="77" s="1"/>
  <c r="R42" i="77"/>
  <c r="D159" i="77" s="1"/>
  <c r="H42" i="77"/>
  <c r="B159" i="77" s="1"/>
  <c r="R41" i="77"/>
  <c r="D158" i="77" s="1"/>
  <c r="H41" i="77"/>
  <c r="B158" i="77" s="1"/>
  <c r="R40" i="77"/>
  <c r="D157" i="77" s="1"/>
  <c r="H40" i="77"/>
  <c r="B157" i="77" s="1"/>
  <c r="R39" i="77"/>
  <c r="D156" i="77" s="1"/>
  <c r="H39" i="77"/>
  <c r="B156" i="77" s="1"/>
  <c r="R38" i="77"/>
  <c r="D155" i="77" s="1"/>
  <c r="H38" i="77"/>
  <c r="B155" i="77" s="1"/>
  <c r="R35" i="77"/>
  <c r="D152" i="77" s="1"/>
  <c r="H35" i="77"/>
  <c r="B152" i="77" s="1"/>
  <c r="R34" i="77"/>
  <c r="D151" i="77" s="1"/>
  <c r="H34" i="77"/>
  <c r="B151" i="77" s="1"/>
  <c r="R33" i="77"/>
  <c r="D150" i="77" s="1"/>
  <c r="H33" i="77"/>
  <c r="B150" i="77" s="1"/>
  <c r="R32" i="77"/>
  <c r="D149" i="77" s="1"/>
  <c r="H32" i="77"/>
  <c r="B149" i="77" s="1"/>
  <c r="R29" i="77"/>
  <c r="D146" i="77" s="1"/>
  <c r="H29" i="77"/>
  <c r="B146" i="77" s="1"/>
  <c r="R26" i="77"/>
  <c r="D143" i="77" s="1"/>
  <c r="H26" i="77"/>
  <c r="B143" i="77" s="1"/>
  <c r="R25" i="77"/>
  <c r="D142" i="77" s="1"/>
  <c r="H25" i="77"/>
  <c r="B142" i="77" s="1"/>
  <c r="R24" i="77"/>
  <c r="D141" i="77" s="1"/>
  <c r="H24" i="77"/>
  <c r="B141" i="77" s="1"/>
  <c r="B18" i="77"/>
  <c r="A18" i="77"/>
  <c r="A14" i="77"/>
  <c r="B10" i="77"/>
  <c r="A4" i="77"/>
  <c r="A174" i="76"/>
  <c r="A173" i="76"/>
  <c r="F163" i="76"/>
  <c r="F160" i="76"/>
  <c r="F159" i="76"/>
  <c r="F158" i="76"/>
  <c r="F157" i="76"/>
  <c r="F156" i="76"/>
  <c r="F155" i="76"/>
  <c r="F152" i="76"/>
  <c r="F151" i="76"/>
  <c r="F150" i="76"/>
  <c r="F149" i="76"/>
  <c r="F146" i="76"/>
  <c r="F143" i="76"/>
  <c r="F142" i="76"/>
  <c r="F141" i="76"/>
  <c r="B136" i="76"/>
  <c r="R132" i="76"/>
  <c r="H132" i="76"/>
  <c r="I131" i="76"/>
  <c r="I130" i="76"/>
  <c r="H127" i="76"/>
  <c r="H175" i="76" s="1"/>
  <c r="H126" i="76"/>
  <c r="R125" i="76"/>
  <c r="I122" i="76"/>
  <c r="I121" i="76"/>
  <c r="S120" i="76"/>
  <c r="S119" i="76"/>
  <c r="S118" i="76"/>
  <c r="H122" i="76"/>
  <c r="Q109" i="76"/>
  <c r="P109" i="76"/>
  <c r="O109" i="76"/>
  <c r="N109" i="76"/>
  <c r="M109" i="76"/>
  <c r="L109" i="76"/>
  <c r="S108" i="76"/>
  <c r="I108" i="76"/>
  <c r="I109" i="76"/>
  <c r="S107" i="76"/>
  <c r="S106" i="76"/>
  <c r="S105" i="76"/>
  <c r="Q96" i="76"/>
  <c r="P96" i="76"/>
  <c r="O96" i="76"/>
  <c r="N96" i="76"/>
  <c r="M96" i="76"/>
  <c r="L96" i="76"/>
  <c r="I96" i="76"/>
  <c r="S95" i="76"/>
  <c r="I95" i="76"/>
  <c r="G43" i="40"/>
  <c r="S94" i="76"/>
  <c r="S93" i="76"/>
  <c r="S92" i="76"/>
  <c r="H96" i="76"/>
  <c r="Q84" i="76"/>
  <c r="P84" i="76"/>
  <c r="O84" i="76"/>
  <c r="N84" i="76"/>
  <c r="M84" i="76"/>
  <c r="L84" i="76"/>
  <c r="G84" i="76"/>
  <c r="F84" i="76"/>
  <c r="E84" i="76"/>
  <c r="D84" i="76"/>
  <c r="C84" i="76"/>
  <c r="B84" i="76"/>
  <c r="I164" i="76"/>
  <c r="H164" i="76"/>
  <c r="I163" i="76"/>
  <c r="H163" i="76"/>
  <c r="I160" i="76"/>
  <c r="H160" i="76"/>
  <c r="I159" i="76"/>
  <c r="H159" i="76"/>
  <c r="I158" i="76"/>
  <c r="H158" i="76"/>
  <c r="I157" i="76"/>
  <c r="H157" i="76"/>
  <c r="I156" i="76"/>
  <c r="H156" i="76"/>
  <c r="I155" i="76"/>
  <c r="H155" i="76"/>
  <c r="I152" i="76"/>
  <c r="H152" i="76"/>
  <c r="I151" i="76"/>
  <c r="H151" i="76"/>
  <c r="I150" i="76"/>
  <c r="H150" i="76"/>
  <c r="I149" i="76"/>
  <c r="H149" i="76"/>
  <c r="Q64" i="76"/>
  <c r="P64" i="76"/>
  <c r="O64" i="76"/>
  <c r="N64" i="76"/>
  <c r="M64" i="76"/>
  <c r="L64" i="76"/>
  <c r="H64" i="76"/>
  <c r="G64" i="76"/>
  <c r="F64" i="76"/>
  <c r="E64" i="76"/>
  <c r="D64" i="76"/>
  <c r="C64" i="76"/>
  <c r="B64" i="76"/>
  <c r="Q61" i="76"/>
  <c r="P61" i="76"/>
  <c r="O61" i="76"/>
  <c r="N61" i="76"/>
  <c r="M61" i="76"/>
  <c r="L61" i="76"/>
  <c r="L86" i="76" s="1"/>
  <c r="G61" i="76"/>
  <c r="F61" i="76"/>
  <c r="F86" i="76" s="1"/>
  <c r="E61" i="76"/>
  <c r="D61" i="76"/>
  <c r="D86" i="76" s="1"/>
  <c r="C61" i="76"/>
  <c r="B61" i="76"/>
  <c r="I143" i="76"/>
  <c r="H143" i="76"/>
  <c r="I142" i="76"/>
  <c r="H142" i="76"/>
  <c r="I141" i="76"/>
  <c r="H141" i="76"/>
  <c r="Q54" i="76"/>
  <c r="P54" i="76"/>
  <c r="O54" i="76"/>
  <c r="N54" i="76"/>
  <c r="M54" i="76"/>
  <c r="L54" i="76"/>
  <c r="B51" i="76"/>
  <c r="A51" i="76"/>
  <c r="R47" i="76"/>
  <c r="D164" i="76" s="1"/>
  <c r="H47" i="76"/>
  <c r="B164" i="76" s="1"/>
  <c r="R46" i="76"/>
  <c r="D163" i="76" s="1"/>
  <c r="H46" i="76"/>
  <c r="B163" i="76" s="1"/>
  <c r="R43" i="76"/>
  <c r="D160" i="76" s="1"/>
  <c r="H43" i="76"/>
  <c r="R42" i="76"/>
  <c r="D159" i="76" s="1"/>
  <c r="H42" i="76"/>
  <c r="B159" i="76" s="1"/>
  <c r="E159" i="76" s="1"/>
  <c r="R41" i="76"/>
  <c r="D158" i="76" s="1"/>
  <c r="H41" i="76"/>
  <c r="B158" i="76" s="1"/>
  <c r="R40" i="76"/>
  <c r="D157" i="76" s="1"/>
  <c r="H40" i="76"/>
  <c r="B157" i="76" s="1"/>
  <c r="E157" i="76" s="1"/>
  <c r="R39" i="76"/>
  <c r="D156" i="76" s="1"/>
  <c r="H39" i="76"/>
  <c r="B156" i="76" s="1"/>
  <c r="E156" i="76" s="1"/>
  <c r="R38" i="76"/>
  <c r="D155" i="76" s="1"/>
  <c r="H38" i="76"/>
  <c r="B155" i="76" s="1"/>
  <c r="R35" i="76"/>
  <c r="D152" i="76" s="1"/>
  <c r="H35" i="76"/>
  <c r="B152" i="76" s="1"/>
  <c r="E152" i="76" s="1"/>
  <c r="R34" i="76"/>
  <c r="D151" i="76" s="1"/>
  <c r="H34" i="76"/>
  <c r="B151" i="76" s="1"/>
  <c r="E151" i="76" s="1"/>
  <c r="R33" i="76"/>
  <c r="D150" i="76" s="1"/>
  <c r="H33" i="76"/>
  <c r="B150" i="76" s="1"/>
  <c r="R32" i="76"/>
  <c r="D149" i="76" s="1"/>
  <c r="H32" i="76"/>
  <c r="B149" i="76" s="1"/>
  <c r="E149" i="76" s="1"/>
  <c r="R29" i="76"/>
  <c r="D146" i="76" s="1"/>
  <c r="H29" i="76"/>
  <c r="B146" i="76" s="1"/>
  <c r="E146" i="76" s="1"/>
  <c r="R26" i="76"/>
  <c r="D143" i="76" s="1"/>
  <c r="H26" i="76"/>
  <c r="B143" i="76" s="1"/>
  <c r="E143" i="76" s="1"/>
  <c r="R25" i="76"/>
  <c r="D142" i="76" s="1"/>
  <c r="H25" i="76"/>
  <c r="B142" i="76" s="1"/>
  <c r="E142" i="76" s="1"/>
  <c r="R24" i="76"/>
  <c r="D141" i="76" s="1"/>
  <c r="H24" i="76"/>
  <c r="B141" i="76" s="1"/>
  <c r="B18" i="76"/>
  <c r="A18" i="76"/>
  <c r="A14" i="76"/>
  <c r="B10" i="76"/>
  <c r="A4" i="76"/>
  <c r="A174" i="75"/>
  <c r="A173" i="75"/>
  <c r="F163" i="75"/>
  <c r="F160" i="75"/>
  <c r="F159" i="75"/>
  <c r="F158" i="75"/>
  <c r="F157" i="75"/>
  <c r="F156" i="75"/>
  <c r="F155" i="75"/>
  <c r="F152" i="75"/>
  <c r="F151" i="75"/>
  <c r="F150" i="75"/>
  <c r="F149" i="75"/>
  <c r="F146" i="75"/>
  <c r="F143" i="75"/>
  <c r="F142" i="75"/>
  <c r="F141" i="75"/>
  <c r="B136" i="75"/>
  <c r="R132" i="75"/>
  <c r="H132" i="75"/>
  <c r="I131" i="75"/>
  <c r="I130" i="75"/>
  <c r="H127" i="75"/>
  <c r="H175" i="75" s="1"/>
  <c r="H126" i="75"/>
  <c r="R125" i="75"/>
  <c r="I122" i="75"/>
  <c r="I121" i="75"/>
  <c r="S120" i="75"/>
  <c r="S119" i="75"/>
  <c r="S118" i="75"/>
  <c r="H122" i="75"/>
  <c r="Q109" i="75"/>
  <c r="P109" i="75"/>
  <c r="O109" i="75"/>
  <c r="N109" i="75"/>
  <c r="M109" i="75"/>
  <c r="L109" i="75"/>
  <c r="S108" i="75"/>
  <c r="I108" i="75"/>
  <c r="I109" i="75"/>
  <c r="S107" i="75"/>
  <c r="S106" i="75"/>
  <c r="S105" i="75"/>
  <c r="Q96" i="75"/>
  <c r="P96" i="75"/>
  <c r="O96" i="75"/>
  <c r="N96" i="75"/>
  <c r="M96" i="75"/>
  <c r="L96" i="75"/>
  <c r="I96" i="75"/>
  <c r="S95" i="75"/>
  <c r="I95" i="75"/>
  <c r="G42" i="40"/>
  <c r="S94" i="75"/>
  <c r="S93" i="75"/>
  <c r="S92" i="75"/>
  <c r="H96" i="75"/>
  <c r="Q84" i="75"/>
  <c r="P84" i="75"/>
  <c r="O84" i="75"/>
  <c r="N84" i="75"/>
  <c r="M84" i="75"/>
  <c r="L84" i="75"/>
  <c r="G84" i="75"/>
  <c r="F84" i="75"/>
  <c r="E84" i="75"/>
  <c r="D84" i="75"/>
  <c r="C84" i="75"/>
  <c r="B84" i="75"/>
  <c r="I164" i="75"/>
  <c r="H164" i="75"/>
  <c r="L164" i="75" s="1"/>
  <c r="I163" i="75"/>
  <c r="H163" i="75"/>
  <c r="I160" i="75"/>
  <c r="H160" i="75"/>
  <c r="I159" i="75"/>
  <c r="H159" i="75"/>
  <c r="L159" i="75" s="1"/>
  <c r="I158" i="75"/>
  <c r="H158" i="75"/>
  <c r="I157" i="75"/>
  <c r="H157" i="75"/>
  <c r="I156" i="75"/>
  <c r="H156" i="75"/>
  <c r="I155" i="75"/>
  <c r="H155" i="75"/>
  <c r="I152" i="75"/>
  <c r="H152" i="75"/>
  <c r="I151" i="75"/>
  <c r="H151" i="75"/>
  <c r="L151" i="75" s="1"/>
  <c r="I150" i="75"/>
  <c r="H150" i="75"/>
  <c r="I149" i="75"/>
  <c r="H149" i="75"/>
  <c r="Q64" i="75"/>
  <c r="P64" i="75"/>
  <c r="O64" i="75"/>
  <c r="N64" i="75"/>
  <c r="M64" i="75"/>
  <c r="L64" i="75"/>
  <c r="H64" i="75"/>
  <c r="G64" i="75"/>
  <c r="F64" i="75"/>
  <c r="E64" i="75"/>
  <c r="D64" i="75"/>
  <c r="C64" i="75"/>
  <c r="B64" i="75"/>
  <c r="Q61" i="75"/>
  <c r="Q86" i="75" s="1"/>
  <c r="P61" i="75"/>
  <c r="O61" i="75"/>
  <c r="N61" i="75"/>
  <c r="M61" i="75"/>
  <c r="M86" i="75" s="1"/>
  <c r="L61" i="75"/>
  <c r="G61" i="75"/>
  <c r="F61" i="75"/>
  <c r="E61" i="75"/>
  <c r="D61" i="75"/>
  <c r="C61" i="75"/>
  <c r="C86" i="75" s="1"/>
  <c r="B61" i="75"/>
  <c r="I143" i="75"/>
  <c r="H143" i="75"/>
  <c r="I142" i="75"/>
  <c r="H142" i="75"/>
  <c r="I141" i="75"/>
  <c r="H141" i="75"/>
  <c r="Q54" i="75"/>
  <c r="P54" i="75"/>
  <c r="O54" i="75"/>
  <c r="N54" i="75"/>
  <c r="M54" i="75"/>
  <c r="L54" i="75"/>
  <c r="B51" i="75"/>
  <c r="A51" i="75"/>
  <c r="R47" i="75"/>
  <c r="D164" i="75" s="1"/>
  <c r="H47" i="75"/>
  <c r="B164" i="75" s="1"/>
  <c r="R46" i="75"/>
  <c r="D163" i="75" s="1"/>
  <c r="H46" i="75"/>
  <c r="B163" i="75" s="1"/>
  <c r="R43" i="75"/>
  <c r="D160" i="75" s="1"/>
  <c r="H43" i="75"/>
  <c r="R42" i="75"/>
  <c r="D159" i="75" s="1"/>
  <c r="H42" i="75"/>
  <c r="B159" i="75" s="1"/>
  <c r="R41" i="75"/>
  <c r="D158" i="75" s="1"/>
  <c r="H41" i="75"/>
  <c r="B158" i="75" s="1"/>
  <c r="R40" i="75"/>
  <c r="D157" i="75" s="1"/>
  <c r="H40" i="75"/>
  <c r="B157" i="75" s="1"/>
  <c r="R39" i="75"/>
  <c r="D156" i="75" s="1"/>
  <c r="H39" i="75"/>
  <c r="B156" i="75" s="1"/>
  <c r="R38" i="75"/>
  <c r="D155" i="75" s="1"/>
  <c r="H38" i="75"/>
  <c r="B155" i="75" s="1"/>
  <c r="R35" i="75"/>
  <c r="D152" i="75" s="1"/>
  <c r="H35" i="75"/>
  <c r="B152" i="75" s="1"/>
  <c r="R34" i="75"/>
  <c r="D151" i="75" s="1"/>
  <c r="H34" i="75"/>
  <c r="B151" i="75" s="1"/>
  <c r="R33" i="75"/>
  <c r="D150" i="75" s="1"/>
  <c r="H33" i="75"/>
  <c r="B150" i="75" s="1"/>
  <c r="E150" i="75" s="1"/>
  <c r="R32" i="75"/>
  <c r="D149" i="75" s="1"/>
  <c r="H32" i="75"/>
  <c r="B149" i="75" s="1"/>
  <c r="R29" i="75"/>
  <c r="D146" i="75" s="1"/>
  <c r="H29" i="75"/>
  <c r="B146" i="75" s="1"/>
  <c r="R26" i="75"/>
  <c r="D143" i="75" s="1"/>
  <c r="H26" i="75"/>
  <c r="B143" i="75" s="1"/>
  <c r="R25" i="75"/>
  <c r="D142" i="75" s="1"/>
  <c r="H25" i="75"/>
  <c r="B142" i="75" s="1"/>
  <c r="R24" i="75"/>
  <c r="D141" i="75" s="1"/>
  <c r="H24" i="75"/>
  <c r="B141" i="75" s="1"/>
  <c r="B18" i="75"/>
  <c r="A18" i="75"/>
  <c r="A14" i="75"/>
  <c r="B10" i="75"/>
  <c r="A4" i="75"/>
  <c r="A174" i="74"/>
  <c r="A173" i="74"/>
  <c r="F163" i="74"/>
  <c r="F160" i="74"/>
  <c r="F159" i="74"/>
  <c r="F158" i="74"/>
  <c r="F157" i="74"/>
  <c r="F156" i="74"/>
  <c r="F155" i="74"/>
  <c r="F152" i="74"/>
  <c r="F151" i="74"/>
  <c r="F150" i="74"/>
  <c r="F149" i="74"/>
  <c r="I146" i="74"/>
  <c r="F146" i="74"/>
  <c r="F143" i="74"/>
  <c r="F142" i="74"/>
  <c r="F141" i="74"/>
  <c r="B136" i="74"/>
  <c r="R132" i="74"/>
  <c r="H132" i="74"/>
  <c r="I131" i="74"/>
  <c r="I130" i="74"/>
  <c r="H127" i="74"/>
  <c r="H175" i="74" s="1"/>
  <c r="H126" i="74"/>
  <c r="R125" i="74"/>
  <c r="I122" i="74"/>
  <c r="I121" i="74"/>
  <c r="S120" i="74"/>
  <c r="S119" i="74"/>
  <c r="S118" i="74"/>
  <c r="Q109" i="74"/>
  <c r="P109" i="74"/>
  <c r="O109" i="74"/>
  <c r="N109" i="74"/>
  <c r="M109" i="74"/>
  <c r="L109" i="74"/>
  <c r="S108" i="74"/>
  <c r="I108" i="74"/>
  <c r="S107" i="74"/>
  <c r="S106" i="74"/>
  <c r="S105" i="74"/>
  <c r="H109" i="74"/>
  <c r="Q96" i="74"/>
  <c r="P96" i="74"/>
  <c r="O96" i="74"/>
  <c r="N96" i="74"/>
  <c r="M96" i="74"/>
  <c r="L96" i="74"/>
  <c r="I96" i="74"/>
  <c r="S94" i="74"/>
  <c r="S93" i="74"/>
  <c r="S92" i="74"/>
  <c r="H96" i="74"/>
  <c r="Q84" i="74"/>
  <c r="P84" i="74"/>
  <c r="O84" i="74"/>
  <c r="N84" i="74"/>
  <c r="M84" i="74"/>
  <c r="L84" i="74"/>
  <c r="G84" i="74"/>
  <c r="F84" i="74"/>
  <c r="E84" i="74"/>
  <c r="D84" i="74"/>
  <c r="C84" i="74"/>
  <c r="B84" i="74"/>
  <c r="I164" i="74"/>
  <c r="H164" i="74"/>
  <c r="L164" i="74" s="1"/>
  <c r="S81" i="74"/>
  <c r="I163" i="74"/>
  <c r="H163" i="74"/>
  <c r="I160" i="74"/>
  <c r="H160" i="74"/>
  <c r="I159" i="74"/>
  <c r="H159" i="74"/>
  <c r="I158" i="74"/>
  <c r="H158" i="74"/>
  <c r="I157" i="74"/>
  <c r="H157" i="74"/>
  <c r="I156" i="74"/>
  <c r="H156" i="74"/>
  <c r="I155" i="74"/>
  <c r="H155" i="74"/>
  <c r="I152" i="74"/>
  <c r="H152" i="74"/>
  <c r="I151" i="74"/>
  <c r="H151" i="74"/>
  <c r="I150" i="74"/>
  <c r="H150" i="74"/>
  <c r="I149" i="74"/>
  <c r="H149" i="74"/>
  <c r="R64" i="74"/>
  <c r="Q64" i="74"/>
  <c r="P64" i="74"/>
  <c r="O64" i="74"/>
  <c r="N64" i="74"/>
  <c r="M64" i="74"/>
  <c r="L64" i="74"/>
  <c r="G64" i="74"/>
  <c r="F64" i="74"/>
  <c r="E64" i="74"/>
  <c r="D64" i="74"/>
  <c r="C64" i="74"/>
  <c r="B64" i="74"/>
  <c r="Q61" i="74"/>
  <c r="Q86" i="74" s="1"/>
  <c r="P61" i="74"/>
  <c r="O61" i="74"/>
  <c r="N61" i="74"/>
  <c r="M61" i="74"/>
  <c r="L61" i="74"/>
  <c r="G61" i="74"/>
  <c r="G86" i="74" s="1"/>
  <c r="F61" i="74"/>
  <c r="E61" i="74"/>
  <c r="D61" i="74"/>
  <c r="C61" i="74"/>
  <c r="B61" i="74"/>
  <c r="I143" i="74"/>
  <c r="H143" i="74"/>
  <c r="I142" i="74"/>
  <c r="H142" i="74"/>
  <c r="I141" i="74"/>
  <c r="H141" i="74"/>
  <c r="Q54" i="74"/>
  <c r="P54" i="74"/>
  <c r="O54" i="74"/>
  <c r="N54" i="74"/>
  <c r="M54" i="74"/>
  <c r="L54" i="74"/>
  <c r="B51" i="74"/>
  <c r="A51" i="74"/>
  <c r="R47" i="74"/>
  <c r="D164" i="74" s="1"/>
  <c r="H47" i="74"/>
  <c r="B164" i="74" s="1"/>
  <c r="R46" i="74"/>
  <c r="D163" i="74" s="1"/>
  <c r="H46" i="74"/>
  <c r="B163" i="74" s="1"/>
  <c r="R43" i="74"/>
  <c r="D160" i="74" s="1"/>
  <c r="H43" i="74"/>
  <c r="B160" i="74" s="1"/>
  <c r="R42" i="74"/>
  <c r="D159" i="74" s="1"/>
  <c r="H42" i="74"/>
  <c r="B159" i="74" s="1"/>
  <c r="R41" i="74"/>
  <c r="D158" i="74" s="1"/>
  <c r="H41" i="74"/>
  <c r="B158" i="74" s="1"/>
  <c r="R40" i="74"/>
  <c r="D157" i="74" s="1"/>
  <c r="H40" i="74"/>
  <c r="B157" i="74" s="1"/>
  <c r="E157" i="74" s="1"/>
  <c r="R39" i="74"/>
  <c r="D156" i="74" s="1"/>
  <c r="H39" i="74"/>
  <c r="B156" i="74" s="1"/>
  <c r="R38" i="74"/>
  <c r="D155" i="74" s="1"/>
  <c r="H38" i="74"/>
  <c r="B155" i="74" s="1"/>
  <c r="R35" i="74"/>
  <c r="D152" i="74" s="1"/>
  <c r="H35" i="74"/>
  <c r="B152" i="74" s="1"/>
  <c r="R34" i="74"/>
  <c r="D151" i="74" s="1"/>
  <c r="H34" i="74"/>
  <c r="B151" i="74" s="1"/>
  <c r="E151" i="74" s="1"/>
  <c r="R33" i="74"/>
  <c r="D150" i="74" s="1"/>
  <c r="H33" i="74"/>
  <c r="B150" i="74" s="1"/>
  <c r="R32" i="74"/>
  <c r="D149" i="74" s="1"/>
  <c r="H32" i="74"/>
  <c r="B149" i="74" s="1"/>
  <c r="R29" i="74"/>
  <c r="D146" i="74" s="1"/>
  <c r="H29" i="74"/>
  <c r="B146" i="74" s="1"/>
  <c r="R26" i="74"/>
  <c r="D143" i="74" s="1"/>
  <c r="H26" i="74"/>
  <c r="B143" i="74" s="1"/>
  <c r="R25" i="74"/>
  <c r="D142" i="74" s="1"/>
  <c r="H25" i="74"/>
  <c r="B142" i="74" s="1"/>
  <c r="E142" i="74" s="1"/>
  <c r="R24" i="74"/>
  <c r="D141" i="74" s="1"/>
  <c r="H24" i="74"/>
  <c r="B141" i="74" s="1"/>
  <c r="B18" i="74"/>
  <c r="A18" i="74"/>
  <c r="A14" i="74"/>
  <c r="B10" i="74"/>
  <c r="A4" i="74"/>
  <c r="A174" i="73"/>
  <c r="A173" i="73"/>
  <c r="F163" i="73"/>
  <c r="F160" i="73"/>
  <c r="F159" i="73"/>
  <c r="F158" i="73"/>
  <c r="F157" i="73"/>
  <c r="F156" i="73"/>
  <c r="F155" i="73"/>
  <c r="F152" i="73"/>
  <c r="F151" i="73"/>
  <c r="F150" i="73"/>
  <c r="F149" i="73"/>
  <c r="I146" i="73"/>
  <c r="F146" i="73"/>
  <c r="F143" i="73"/>
  <c r="F142" i="73"/>
  <c r="F141" i="73"/>
  <c r="B136" i="73"/>
  <c r="R132" i="73"/>
  <c r="H132" i="73"/>
  <c r="I131" i="73"/>
  <c r="I130" i="73"/>
  <c r="H127" i="73"/>
  <c r="H175" i="73" s="1"/>
  <c r="H126" i="73"/>
  <c r="R125" i="73"/>
  <c r="I122" i="73"/>
  <c r="I121" i="73"/>
  <c r="S120" i="73"/>
  <c r="S119" i="73"/>
  <c r="S118" i="73"/>
  <c r="Q109" i="73"/>
  <c r="P109" i="73"/>
  <c r="O109" i="73"/>
  <c r="N109" i="73"/>
  <c r="M109" i="73"/>
  <c r="L109" i="73"/>
  <c r="S108" i="73"/>
  <c r="I108" i="73"/>
  <c r="S107" i="73"/>
  <c r="S106" i="73"/>
  <c r="S105" i="73"/>
  <c r="H109" i="73"/>
  <c r="Q96" i="73"/>
  <c r="P96" i="73"/>
  <c r="O96" i="73"/>
  <c r="N96" i="73"/>
  <c r="M96" i="73"/>
  <c r="L96" i="73"/>
  <c r="I96" i="73"/>
  <c r="S94" i="73"/>
  <c r="S93" i="73"/>
  <c r="S92" i="73"/>
  <c r="H96" i="73"/>
  <c r="Q84" i="73"/>
  <c r="P84" i="73"/>
  <c r="O84" i="73"/>
  <c r="N84" i="73"/>
  <c r="M84" i="73"/>
  <c r="L84" i="73"/>
  <c r="G84" i="73"/>
  <c r="F84" i="73"/>
  <c r="E84" i="73"/>
  <c r="D84" i="73"/>
  <c r="C84" i="73"/>
  <c r="B84" i="73"/>
  <c r="I164" i="73"/>
  <c r="H164" i="73"/>
  <c r="I163" i="73"/>
  <c r="H163" i="73"/>
  <c r="I160" i="73"/>
  <c r="H160" i="73"/>
  <c r="I159" i="73"/>
  <c r="H159" i="73"/>
  <c r="I158" i="73"/>
  <c r="H158" i="73"/>
  <c r="I157" i="73"/>
  <c r="H157" i="73"/>
  <c r="I156" i="73"/>
  <c r="H156" i="73"/>
  <c r="I155" i="73"/>
  <c r="H155" i="73"/>
  <c r="I152" i="73"/>
  <c r="H152" i="73"/>
  <c r="I151" i="73"/>
  <c r="H151" i="73"/>
  <c r="I150" i="73"/>
  <c r="H150" i="73"/>
  <c r="I149" i="73"/>
  <c r="H149" i="73"/>
  <c r="R64" i="73"/>
  <c r="Q64" i="73"/>
  <c r="P64" i="73"/>
  <c r="O64" i="73"/>
  <c r="N64" i="73"/>
  <c r="M64" i="73"/>
  <c r="L64" i="73"/>
  <c r="G64" i="73"/>
  <c r="F64" i="73"/>
  <c r="E64" i="73"/>
  <c r="D64" i="73"/>
  <c r="C64" i="73"/>
  <c r="B64" i="73"/>
  <c r="Q61" i="73"/>
  <c r="Q86" i="73" s="1"/>
  <c r="P61" i="73"/>
  <c r="O61" i="73"/>
  <c r="N61" i="73"/>
  <c r="M61" i="73"/>
  <c r="L61" i="73"/>
  <c r="L86" i="73" s="1"/>
  <c r="G61" i="73"/>
  <c r="F61" i="73"/>
  <c r="E61" i="73"/>
  <c r="D61" i="73"/>
  <c r="D86" i="73" s="1"/>
  <c r="C61" i="73"/>
  <c r="B61" i="73"/>
  <c r="I143" i="73"/>
  <c r="H143" i="73"/>
  <c r="I142" i="73"/>
  <c r="H142" i="73"/>
  <c r="I141" i="73"/>
  <c r="H141" i="73"/>
  <c r="Q54" i="73"/>
  <c r="P54" i="73"/>
  <c r="O54" i="73"/>
  <c r="N54" i="73"/>
  <c r="M54" i="73"/>
  <c r="L54" i="73"/>
  <c r="B51" i="73"/>
  <c r="A51" i="73"/>
  <c r="R47" i="73"/>
  <c r="D164" i="73" s="1"/>
  <c r="H47" i="73"/>
  <c r="B164" i="73" s="1"/>
  <c r="R46" i="73"/>
  <c r="D163" i="73" s="1"/>
  <c r="H46" i="73"/>
  <c r="B163" i="73" s="1"/>
  <c r="R43" i="73"/>
  <c r="D160" i="73" s="1"/>
  <c r="H43" i="73"/>
  <c r="B160" i="73" s="1"/>
  <c r="R42" i="73"/>
  <c r="D159" i="73" s="1"/>
  <c r="H42" i="73"/>
  <c r="B159" i="73" s="1"/>
  <c r="E159" i="73" s="1"/>
  <c r="R41" i="73"/>
  <c r="D158" i="73" s="1"/>
  <c r="H41" i="73"/>
  <c r="B158" i="73" s="1"/>
  <c r="R40" i="73"/>
  <c r="D157" i="73" s="1"/>
  <c r="H40" i="73"/>
  <c r="B157" i="73" s="1"/>
  <c r="E157" i="73" s="1"/>
  <c r="R39" i="73"/>
  <c r="D156" i="73" s="1"/>
  <c r="H39" i="73"/>
  <c r="B156" i="73" s="1"/>
  <c r="R38" i="73"/>
  <c r="D155" i="73" s="1"/>
  <c r="H38" i="73"/>
  <c r="B155" i="73" s="1"/>
  <c r="R35" i="73"/>
  <c r="D152" i="73" s="1"/>
  <c r="H35" i="73"/>
  <c r="B152" i="73" s="1"/>
  <c r="R34" i="73"/>
  <c r="D151" i="73" s="1"/>
  <c r="H34" i="73"/>
  <c r="B151" i="73" s="1"/>
  <c r="E151" i="73" s="1"/>
  <c r="R33" i="73"/>
  <c r="D150" i="73" s="1"/>
  <c r="H33" i="73"/>
  <c r="B150" i="73" s="1"/>
  <c r="R32" i="73"/>
  <c r="D149" i="73" s="1"/>
  <c r="H32" i="73"/>
  <c r="B149" i="73" s="1"/>
  <c r="E149" i="73" s="1"/>
  <c r="R29" i="73"/>
  <c r="D146" i="73" s="1"/>
  <c r="H29" i="73"/>
  <c r="B146" i="73" s="1"/>
  <c r="R26" i="73"/>
  <c r="D143" i="73" s="1"/>
  <c r="H26" i="73"/>
  <c r="B143" i="73" s="1"/>
  <c r="R25" i="73"/>
  <c r="D142" i="73" s="1"/>
  <c r="H25" i="73"/>
  <c r="B142" i="73" s="1"/>
  <c r="R24" i="73"/>
  <c r="D141" i="73" s="1"/>
  <c r="H24" i="73"/>
  <c r="B141" i="73" s="1"/>
  <c r="B18" i="73"/>
  <c r="A18" i="73"/>
  <c r="A14" i="73"/>
  <c r="B10" i="73"/>
  <c r="A4" i="73"/>
  <c r="A174" i="72"/>
  <c r="A173" i="72"/>
  <c r="F163" i="72"/>
  <c r="F160" i="72"/>
  <c r="F159" i="72"/>
  <c r="F158" i="72"/>
  <c r="F157" i="72"/>
  <c r="F156" i="72"/>
  <c r="F155" i="72"/>
  <c r="F152" i="72"/>
  <c r="F151" i="72"/>
  <c r="F150" i="72"/>
  <c r="F149" i="72"/>
  <c r="I146" i="72"/>
  <c r="F146" i="72"/>
  <c r="F143" i="72"/>
  <c r="F142" i="72"/>
  <c r="F141" i="72"/>
  <c r="B136" i="72"/>
  <c r="R132" i="72"/>
  <c r="H132" i="72"/>
  <c r="I131" i="72"/>
  <c r="I130" i="72"/>
  <c r="H127" i="72"/>
  <c r="H175" i="72" s="1"/>
  <c r="H126" i="72"/>
  <c r="R125" i="72"/>
  <c r="I122" i="72"/>
  <c r="I121" i="72"/>
  <c r="S120" i="72"/>
  <c r="S119" i="72"/>
  <c r="S118" i="72"/>
  <c r="Q109" i="72"/>
  <c r="P109" i="72"/>
  <c r="O109" i="72"/>
  <c r="N109" i="72"/>
  <c r="M109" i="72"/>
  <c r="L109" i="72"/>
  <c r="S108" i="72"/>
  <c r="I108" i="72"/>
  <c r="S107" i="72"/>
  <c r="S106" i="72"/>
  <c r="S105" i="72"/>
  <c r="H109" i="72"/>
  <c r="Q96" i="72"/>
  <c r="P96" i="72"/>
  <c r="O96" i="72"/>
  <c r="N96" i="72"/>
  <c r="M96" i="72"/>
  <c r="L96" i="72"/>
  <c r="I96" i="72"/>
  <c r="S94" i="72"/>
  <c r="S93" i="72"/>
  <c r="S92" i="72"/>
  <c r="H96" i="72"/>
  <c r="Q84" i="72"/>
  <c r="P84" i="72"/>
  <c r="O84" i="72"/>
  <c r="N84" i="72"/>
  <c r="M84" i="72"/>
  <c r="L84" i="72"/>
  <c r="G84" i="72"/>
  <c r="F84" i="72"/>
  <c r="E84" i="72"/>
  <c r="D84" i="72"/>
  <c r="C84" i="72"/>
  <c r="B84" i="72"/>
  <c r="I164" i="72"/>
  <c r="H164" i="72"/>
  <c r="I163" i="72"/>
  <c r="H163" i="72"/>
  <c r="I160" i="72"/>
  <c r="H160" i="72"/>
  <c r="I159" i="72"/>
  <c r="H159" i="72"/>
  <c r="I158" i="72"/>
  <c r="H158" i="72"/>
  <c r="I157" i="72"/>
  <c r="H157" i="72"/>
  <c r="I156" i="72"/>
  <c r="H156" i="72"/>
  <c r="I155" i="72"/>
  <c r="H155" i="72"/>
  <c r="I152" i="72"/>
  <c r="H152" i="72"/>
  <c r="I151" i="72"/>
  <c r="H151" i="72"/>
  <c r="I150" i="72"/>
  <c r="H150" i="72"/>
  <c r="I149" i="72"/>
  <c r="H149" i="72"/>
  <c r="R64" i="72"/>
  <c r="Q64" i="72"/>
  <c r="P64" i="72"/>
  <c r="O64" i="72"/>
  <c r="N64" i="72"/>
  <c r="M64" i="72"/>
  <c r="L64" i="72"/>
  <c r="G64" i="72"/>
  <c r="F64" i="72"/>
  <c r="E64" i="72"/>
  <c r="D64" i="72"/>
  <c r="C64" i="72"/>
  <c r="B64" i="72"/>
  <c r="Q61" i="72"/>
  <c r="P61" i="72"/>
  <c r="O61" i="72"/>
  <c r="N61" i="72"/>
  <c r="N86" i="72" s="1"/>
  <c r="M61" i="72"/>
  <c r="L61" i="72"/>
  <c r="G61" i="72"/>
  <c r="F61" i="72"/>
  <c r="E61" i="72"/>
  <c r="D61" i="72"/>
  <c r="C61" i="72"/>
  <c r="B61" i="72"/>
  <c r="B86" i="72" s="1"/>
  <c r="I143" i="72"/>
  <c r="H143" i="72"/>
  <c r="I142" i="72"/>
  <c r="H142" i="72"/>
  <c r="L142" i="72" s="1"/>
  <c r="R61" i="72"/>
  <c r="H141" i="72"/>
  <c r="Q54" i="72"/>
  <c r="P54" i="72"/>
  <c r="O54" i="72"/>
  <c r="N54" i="72"/>
  <c r="M54" i="72"/>
  <c r="L54" i="72"/>
  <c r="B51" i="72"/>
  <c r="A51" i="72"/>
  <c r="R47" i="72"/>
  <c r="D164" i="72" s="1"/>
  <c r="H47" i="72"/>
  <c r="B164" i="72" s="1"/>
  <c r="R46" i="72"/>
  <c r="D163" i="72" s="1"/>
  <c r="H46" i="72"/>
  <c r="B163" i="72" s="1"/>
  <c r="R43" i="72"/>
  <c r="D160" i="72" s="1"/>
  <c r="H43" i="72"/>
  <c r="B160" i="72" s="1"/>
  <c r="R42" i="72"/>
  <c r="D159" i="72" s="1"/>
  <c r="H42" i="72"/>
  <c r="B159" i="72" s="1"/>
  <c r="E159" i="72" s="1"/>
  <c r="R41" i="72"/>
  <c r="D158" i="72" s="1"/>
  <c r="H41" i="72"/>
  <c r="B158" i="72" s="1"/>
  <c r="R40" i="72"/>
  <c r="D157" i="72" s="1"/>
  <c r="H40" i="72"/>
  <c r="B157" i="72" s="1"/>
  <c r="R39" i="72"/>
  <c r="D156" i="72" s="1"/>
  <c r="H39" i="72"/>
  <c r="B156" i="72" s="1"/>
  <c r="R38" i="72"/>
  <c r="D155" i="72" s="1"/>
  <c r="H38" i="72"/>
  <c r="B155" i="72" s="1"/>
  <c r="R35" i="72"/>
  <c r="D152" i="72" s="1"/>
  <c r="H35" i="72"/>
  <c r="B152" i="72" s="1"/>
  <c r="R34" i="72"/>
  <c r="D151" i="72" s="1"/>
  <c r="H34" i="72"/>
  <c r="B151" i="72" s="1"/>
  <c r="R33" i="72"/>
  <c r="D150" i="72" s="1"/>
  <c r="H33" i="72"/>
  <c r="B150" i="72" s="1"/>
  <c r="R32" i="72"/>
  <c r="D149" i="72" s="1"/>
  <c r="H32" i="72"/>
  <c r="B149" i="72" s="1"/>
  <c r="E149" i="72" s="1"/>
  <c r="R29" i="72"/>
  <c r="D146" i="72" s="1"/>
  <c r="H29" i="72"/>
  <c r="B146" i="72" s="1"/>
  <c r="R26" i="72"/>
  <c r="D143" i="72" s="1"/>
  <c r="H26" i="72"/>
  <c r="B143" i="72" s="1"/>
  <c r="R25" i="72"/>
  <c r="D142" i="72" s="1"/>
  <c r="H25" i="72"/>
  <c r="B142" i="72" s="1"/>
  <c r="R24" i="72"/>
  <c r="D141" i="72" s="1"/>
  <c r="H24" i="72"/>
  <c r="B141" i="72" s="1"/>
  <c r="B18" i="72"/>
  <c r="A18" i="72"/>
  <c r="A14" i="72"/>
  <c r="B10" i="72"/>
  <c r="A4" i="72"/>
  <c r="A174" i="71"/>
  <c r="A173" i="71"/>
  <c r="F163" i="71"/>
  <c r="F160" i="71"/>
  <c r="F159" i="71"/>
  <c r="F158" i="71"/>
  <c r="F157" i="71"/>
  <c r="F156" i="71"/>
  <c r="F155" i="71"/>
  <c r="F152" i="71"/>
  <c r="F151" i="71"/>
  <c r="F150" i="71"/>
  <c r="F149" i="71"/>
  <c r="F146" i="71"/>
  <c r="F143" i="71"/>
  <c r="F142" i="71"/>
  <c r="F141" i="71"/>
  <c r="B136" i="71"/>
  <c r="R132" i="71"/>
  <c r="H132" i="71"/>
  <c r="I131" i="71"/>
  <c r="I130" i="71"/>
  <c r="H127" i="71"/>
  <c r="H175" i="71" s="1"/>
  <c r="H126" i="71"/>
  <c r="R125" i="71"/>
  <c r="I122" i="71"/>
  <c r="I121" i="71"/>
  <c r="S120" i="71"/>
  <c r="S119" i="71"/>
  <c r="S118" i="71"/>
  <c r="H122" i="71"/>
  <c r="Q109" i="71"/>
  <c r="P109" i="71"/>
  <c r="O109" i="71"/>
  <c r="N109" i="71"/>
  <c r="M109" i="71"/>
  <c r="L109" i="71"/>
  <c r="S108" i="71"/>
  <c r="I108" i="71"/>
  <c r="I109" i="71"/>
  <c r="S107" i="71"/>
  <c r="S106" i="71"/>
  <c r="S105" i="71"/>
  <c r="Q96" i="71"/>
  <c r="P96" i="71"/>
  <c r="O96" i="71"/>
  <c r="N96" i="71"/>
  <c r="M96" i="71"/>
  <c r="L96" i="71"/>
  <c r="I96" i="71"/>
  <c r="S95" i="71"/>
  <c r="I95" i="71"/>
  <c r="G38" i="40"/>
  <c r="S94" i="71"/>
  <c r="S93" i="71"/>
  <c r="S92" i="71"/>
  <c r="H96" i="71"/>
  <c r="Q84" i="71"/>
  <c r="P84" i="71"/>
  <c r="P121" i="71" s="1"/>
  <c r="P122" i="71" s="1"/>
  <c r="O84" i="71"/>
  <c r="O121" i="71" s="1"/>
  <c r="O122" i="71" s="1"/>
  <c r="N84" i="71"/>
  <c r="M84" i="71"/>
  <c r="L84" i="71"/>
  <c r="G84" i="71"/>
  <c r="F84" i="71"/>
  <c r="E84" i="71"/>
  <c r="D84" i="71"/>
  <c r="C84" i="71"/>
  <c r="B84" i="71"/>
  <c r="I164" i="71"/>
  <c r="H164" i="71"/>
  <c r="I163" i="71"/>
  <c r="H163" i="71"/>
  <c r="I160" i="71"/>
  <c r="H160" i="71"/>
  <c r="I159" i="71"/>
  <c r="H159" i="71"/>
  <c r="L159" i="71" s="1"/>
  <c r="I158" i="71"/>
  <c r="H158" i="71"/>
  <c r="I157" i="71"/>
  <c r="H157" i="71"/>
  <c r="L157" i="71" s="1"/>
  <c r="I156" i="71"/>
  <c r="H156" i="71"/>
  <c r="I155" i="71"/>
  <c r="H155" i="71"/>
  <c r="I152" i="71"/>
  <c r="H152" i="71"/>
  <c r="I151" i="71"/>
  <c r="H151" i="71"/>
  <c r="L151" i="71" s="1"/>
  <c r="I150" i="71"/>
  <c r="H150" i="71"/>
  <c r="I149" i="71"/>
  <c r="H149" i="71"/>
  <c r="L149" i="71" s="1"/>
  <c r="Q64" i="71"/>
  <c r="P64" i="71"/>
  <c r="O64" i="71"/>
  <c r="N64" i="71"/>
  <c r="M64" i="71"/>
  <c r="L64" i="71"/>
  <c r="H64" i="71"/>
  <c r="G64" i="71"/>
  <c r="F64" i="71"/>
  <c r="E64" i="71"/>
  <c r="D64" i="71"/>
  <c r="C64" i="71"/>
  <c r="B64" i="71"/>
  <c r="Q61" i="71"/>
  <c r="P61" i="71"/>
  <c r="O61" i="71"/>
  <c r="N61" i="71"/>
  <c r="M61" i="71"/>
  <c r="L61" i="71"/>
  <c r="G61" i="71"/>
  <c r="F61" i="71"/>
  <c r="E61" i="71"/>
  <c r="D61" i="71"/>
  <c r="C61" i="71"/>
  <c r="C86" i="71" s="1"/>
  <c r="B61" i="71"/>
  <c r="I143" i="71"/>
  <c r="H143" i="71"/>
  <c r="I142" i="71"/>
  <c r="H142" i="71"/>
  <c r="I141" i="71"/>
  <c r="H141" i="71"/>
  <c r="Q54" i="71"/>
  <c r="P54" i="71"/>
  <c r="O54" i="71"/>
  <c r="N54" i="71"/>
  <c r="M54" i="71"/>
  <c r="L54" i="71"/>
  <c r="B51" i="71"/>
  <c r="A51" i="71"/>
  <c r="R47" i="71"/>
  <c r="D164" i="71" s="1"/>
  <c r="H47" i="71"/>
  <c r="B164" i="71" s="1"/>
  <c r="R46" i="71"/>
  <c r="D163" i="71" s="1"/>
  <c r="H46" i="71"/>
  <c r="B163" i="71" s="1"/>
  <c r="R43" i="71"/>
  <c r="D160" i="71" s="1"/>
  <c r="H43" i="71"/>
  <c r="R42" i="71"/>
  <c r="D159" i="71" s="1"/>
  <c r="H42" i="71"/>
  <c r="B159" i="71" s="1"/>
  <c r="R41" i="71"/>
  <c r="D158" i="71" s="1"/>
  <c r="H41" i="71"/>
  <c r="B158" i="71" s="1"/>
  <c r="E158" i="71" s="1"/>
  <c r="R40" i="71"/>
  <c r="D157" i="71" s="1"/>
  <c r="H40" i="71"/>
  <c r="B157" i="71" s="1"/>
  <c r="R39" i="71"/>
  <c r="D156" i="71" s="1"/>
  <c r="H39" i="71"/>
  <c r="B156" i="71" s="1"/>
  <c r="R38" i="71"/>
  <c r="D155" i="71" s="1"/>
  <c r="H38" i="71"/>
  <c r="B155" i="71" s="1"/>
  <c r="E155" i="71" s="1"/>
  <c r="R35" i="71"/>
  <c r="D152" i="71" s="1"/>
  <c r="H35" i="71"/>
  <c r="B152" i="71" s="1"/>
  <c r="R34" i="71"/>
  <c r="D151" i="71" s="1"/>
  <c r="H34" i="71"/>
  <c r="B151" i="71" s="1"/>
  <c r="R33" i="71"/>
  <c r="D150" i="71" s="1"/>
  <c r="H33" i="71"/>
  <c r="B150" i="71" s="1"/>
  <c r="E150" i="71" s="1"/>
  <c r="R32" i="71"/>
  <c r="D149" i="71" s="1"/>
  <c r="H32" i="71"/>
  <c r="B149" i="71" s="1"/>
  <c r="R29" i="71"/>
  <c r="D146" i="71" s="1"/>
  <c r="H29" i="71"/>
  <c r="B146" i="71" s="1"/>
  <c r="R26" i="71"/>
  <c r="D143" i="71" s="1"/>
  <c r="H26" i="71"/>
  <c r="B143" i="71" s="1"/>
  <c r="R25" i="71"/>
  <c r="D142" i="71" s="1"/>
  <c r="H25" i="71"/>
  <c r="B142" i="71" s="1"/>
  <c r="R24" i="71"/>
  <c r="D141" i="71" s="1"/>
  <c r="H24" i="71"/>
  <c r="B141" i="71" s="1"/>
  <c r="E141" i="71" s="1"/>
  <c r="B18" i="71"/>
  <c r="A18" i="71"/>
  <c r="A14" i="71"/>
  <c r="B10" i="71"/>
  <c r="A4" i="71"/>
  <c r="A174" i="70"/>
  <c r="A173" i="70"/>
  <c r="F163" i="70"/>
  <c r="F160" i="70"/>
  <c r="F159" i="70"/>
  <c r="F158" i="70"/>
  <c r="F157" i="70"/>
  <c r="F156" i="70"/>
  <c r="F155" i="70"/>
  <c r="F152" i="70"/>
  <c r="F151" i="70"/>
  <c r="F150" i="70"/>
  <c r="F149" i="70"/>
  <c r="I146" i="70"/>
  <c r="F146" i="70"/>
  <c r="F143" i="70"/>
  <c r="F142" i="70"/>
  <c r="F141" i="70"/>
  <c r="B136" i="70"/>
  <c r="R132" i="70"/>
  <c r="H132" i="70"/>
  <c r="I131" i="70"/>
  <c r="I130" i="70"/>
  <c r="H127" i="70"/>
  <c r="H175" i="70" s="1"/>
  <c r="H126" i="70"/>
  <c r="R125" i="70"/>
  <c r="I122" i="70"/>
  <c r="I121" i="70"/>
  <c r="S120" i="70"/>
  <c r="S119" i="70"/>
  <c r="S118" i="70"/>
  <c r="Q109" i="70"/>
  <c r="P109" i="70"/>
  <c r="O109" i="70"/>
  <c r="N109" i="70"/>
  <c r="M109" i="70"/>
  <c r="L109" i="70"/>
  <c r="S108" i="70"/>
  <c r="I108" i="70"/>
  <c r="S107" i="70"/>
  <c r="S106" i="70"/>
  <c r="S105" i="70"/>
  <c r="H109" i="70"/>
  <c r="Q96" i="70"/>
  <c r="P96" i="70"/>
  <c r="O96" i="70"/>
  <c r="N96" i="70"/>
  <c r="M96" i="70"/>
  <c r="L96" i="70"/>
  <c r="I96" i="70"/>
  <c r="S94" i="70"/>
  <c r="S93" i="70"/>
  <c r="S92" i="70"/>
  <c r="H96" i="70"/>
  <c r="Q84" i="70"/>
  <c r="P84" i="70"/>
  <c r="O84" i="70"/>
  <c r="N84" i="70"/>
  <c r="M84" i="70"/>
  <c r="L84" i="70"/>
  <c r="G84" i="70"/>
  <c r="F84" i="70"/>
  <c r="E84" i="70"/>
  <c r="D84" i="70"/>
  <c r="C84" i="70"/>
  <c r="B84" i="70"/>
  <c r="I164" i="70"/>
  <c r="H164" i="70"/>
  <c r="L164" i="70" s="1"/>
  <c r="I163" i="70"/>
  <c r="H163" i="70"/>
  <c r="I160" i="70"/>
  <c r="H160" i="70"/>
  <c r="I159" i="70"/>
  <c r="H159" i="70"/>
  <c r="L159" i="70" s="1"/>
  <c r="I158" i="70"/>
  <c r="H158" i="70"/>
  <c r="I157" i="70"/>
  <c r="H157" i="70"/>
  <c r="I156" i="70"/>
  <c r="H156" i="70"/>
  <c r="I155" i="70"/>
  <c r="H155" i="70"/>
  <c r="I152" i="70"/>
  <c r="H152" i="70"/>
  <c r="I151" i="70"/>
  <c r="H151" i="70"/>
  <c r="I150" i="70"/>
  <c r="H150" i="70"/>
  <c r="I149" i="70"/>
  <c r="H149" i="70"/>
  <c r="L149" i="70" s="1"/>
  <c r="R64" i="70"/>
  <c r="Q64" i="70"/>
  <c r="P64" i="70"/>
  <c r="O64" i="70"/>
  <c r="N64" i="70"/>
  <c r="M64" i="70"/>
  <c r="L64" i="70"/>
  <c r="G64" i="70"/>
  <c r="F64" i="70"/>
  <c r="E64" i="70"/>
  <c r="D64" i="70"/>
  <c r="C64" i="70"/>
  <c r="B64" i="70"/>
  <c r="Q61" i="70"/>
  <c r="P61" i="70"/>
  <c r="O61" i="70"/>
  <c r="N61" i="70"/>
  <c r="M61" i="70"/>
  <c r="M86" i="70" s="1"/>
  <c r="L61" i="70"/>
  <c r="G61" i="70"/>
  <c r="F61" i="70"/>
  <c r="E61" i="70"/>
  <c r="D61" i="70"/>
  <c r="C61" i="70"/>
  <c r="B61" i="70"/>
  <c r="I143" i="70"/>
  <c r="H143" i="70"/>
  <c r="I142" i="70"/>
  <c r="H142" i="70"/>
  <c r="I141" i="70"/>
  <c r="H141" i="70"/>
  <c r="Q54" i="70"/>
  <c r="P54" i="70"/>
  <c r="O54" i="70"/>
  <c r="N54" i="70"/>
  <c r="M54" i="70"/>
  <c r="L54" i="70"/>
  <c r="B51" i="70"/>
  <c r="A51" i="70"/>
  <c r="R47" i="70"/>
  <c r="D164" i="70" s="1"/>
  <c r="H47" i="70"/>
  <c r="B164" i="70" s="1"/>
  <c r="R46" i="70"/>
  <c r="D163" i="70" s="1"/>
  <c r="H46" i="70"/>
  <c r="B163" i="70" s="1"/>
  <c r="E163" i="70" s="1"/>
  <c r="R43" i="70"/>
  <c r="D160" i="70" s="1"/>
  <c r="H43" i="70"/>
  <c r="B160" i="70" s="1"/>
  <c r="R42" i="70"/>
  <c r="D159" i="70" s="1"/>
  <c r="H42" i="70"/>
  <c r="B159" i="70" s="1"/>
  <c r="R41" i="70"/>
  <c r="D158" i="70" s="1"/>
  <c r="H41" i="70"/>
  <c r="B158" i="70" s="1"/>
  <c r="E158" i="70" s="1"/>
  <c r="R40" i="70"/>
  <c r="D157" i="70" s="1"/>
  <c r="H40" i="70"/>
  <c r="B157" i="70" s="1"/>
  <c r="R39" i="70"/>
  <c r="D156" i="70" s="1"/>
  <c r="H39" i="70"/>
  <c r="B156" i="70" s="1"/>
  <c r="R38" i="70"/>
  <c r="D155" i="70" s="1"/>
  <c r="H38" i="70"/>
  <c r="B155" i="70" s="1"/>
  <c r="E155" i="70" s="1"/>
  <c r="R35" i="70"/>
  <c r="D152" i="70" s="1"/>
  <c r="H35" i="70"/>
  <c r="B152" i="70" s="1"/>
  <c r="R34" i="70"/>
  <c r="D151" i="70" s="1"/>
  <c r="H34" i="70"/>
  <c r="B151" i="70" s="1"/>
  <c r="R33" i="70"/>
  <c r="D150" i="70" s="1"/>
  <c r="H33" i="70"/>
  <c r="B150" i="70" s="1"/>
  <c r="R32" i="70"/>
  <c r="D149" i="70" s="1"/>
  <c r="H32" i="70"/>
  <c r="B149" i="70" s="1"/>
  <c r="R29" i="70"/>
  <c r="D146" i="70" s="1"/>
  <c r="H29" i="70"/>
  <c r="B146" i="70" s="1"/>
  <c r="R26" i="70"/>
  <c r="D143" i="70" s="1"/>
  <c r="H26" i="70"/>
  <c r="B143" i="70" s="1"/>
  <c r="R25" i="70"/>
  <c r="D142" i="70" s="1"/>
  <c r="H25" i="70"/>
  <c r="B142" i="70" s="1"/>
  <c r="R24" i="70"/>
  <c r="D141" i="70" s="1"/>
  <c r="H24" i="70"/>
  <c r="B141" i="70" s="1"/>
  <c r="E141" i="70" s="1"/>
  <c r="B18" i="70"/>
  <c r="A18" i="70"/>
  <c r="A14" i="70"/>
  <c r="B10" i="70"/>
  <c r="A4" i="70"/>
  <c r="A174" i="69"/>
  <c r="A173" i="69"/>
  <c r="F163" i="69"/>
  <c r="F160" i="69"/>
  <c r="F159" i="69"/>
  <c r="F158" i="69"/>
  <c r="F157" i="69"/>
  <c r="F156" i="69"/>
  <c r="F155" i="69"/>
  <c r="F152" i="69"/>
  <c r="F151" i="69"/>
  <c r="F150" i="69"/>
  <c r="F149" i="69"/>
  <c r="F146" i="69"/>
  <c r="F143" i="69"/>
  <c r="F142" i="69"/>
  <c r="F141" i="69"/>
  <c r="B136" i="69"/>
  <c r="R132" i="69"/>
  <c r="H132" i="69"/>
  <c r="I131" i="69"/>
  <c r="I130" i="69"/>
  <c r="H127" i="69"/>
  <c r="H175" i="69" s="1"/>
  <c r="H126" i="69"/>
  <c r="R125" i="69"/>
  <c r="I122" i="69"/>
  <c r="I121" i="69"/>
  <c r="S120" i="69"/>
  <c r="S119" i="69"/>
  <c r="S118" i="69"/>
  <c r="H122" i="69"/>
  <c r="Q109" i="69"/>
  <c r="P109" i="69"/>
  <c r="O109" i="69"/>
  <c r="N109" i="69"/>
  <c r="M109" i="69"/>
  <c r="L109" i="69"/>
  <c r="S108" i="69"/>
  <c r="I108" i="69"/>
  <c r="I109" i="69"/>
  <c r="S107" i="69"/>
  <c r="S106" i="69"/>
  <c r="S105" i="69"/>
  <c r="Q96" i="69"/>
  <c r="P96" i="69"/>
  <c r="O96" i="69"/>
  <c r="N96" i="69"/>
  <c r="M96" i="69"/>
  <c r="L96" i="69"/>
  <c r="I96" i="69"/>
  <c r="S95" i="69"/>
  <c r="I95" i="69"/>
  <c r="G36" i="40"/>
  <c r="S94" i="69"/>
  <c r="S93" i="69"/>
  <c r="S92" i="69"/>
  <c r="H96" i="69"/>
  <c r="Q84" i="69"/>
  <c r="P84" i="69"/>
  <c r="O84" i="69"/>
  <c r="N84" i="69"/>
  <c r="M84" i="69"/>
  <c r="L84" i="69"/>
  <c r="G84" i="69"/>
  <c r="F84" i="69"/>
  <c r="E84" i="69"/>
  <c r="D84" i="69"/>
  <c r="C84" i="69"/>
  <c r="B84" i="69"/>
  <c r="I164" i="69"/>
  <c r="H164" i="69"/>
  <c r="I163" i="69"/>
  <c r="H163" i="69"/>
  <c r="I160" i="69"/>
  <c r="H160" i="69"/>
  <c r="I159" i="69"/>
  <c r="H159" i="69"/>
  <c r="I158" i="69"/>
  <c r="H158" i="69"/>
  <c r="I157" i="69"/>
  <c r="H157" i="69"/>
  <c r="I156" i="69"/>
  <c r="H156" i="69"/>
  <c r="I155" i="69"/>
  <c r="H155" i="69"/>
  <c r="I152" i="69"/>
  <c r="H152" i="69"/>
  <c r="I151" i="69"/>
  <c r="H151" i="69"/>
  <c r="I150" i="69"/>
  <c r="H150" i="69"/>
  <c r="I149" i="69"/>
  <c r="H149" i="69"/>
  <c r="Q64" i="69"/>
  <c r="P64" i="69"/>
  <c r="O64" i="69"/>
  <c r="N64" i="69"/>
  <c r="M64" i="69"/>
  <c r="L64" i="69"/>
  <c r="H64" i="69"/>
  <c r="G64" i="69"/>
  <c r="F64" i="69"/>
  <c r="E64" i="69"/>
  <c r="D64" i="69"/>
  <c r="C64" i="69"/>
  <c r="B64" i="69"/>
  <c r="Q61" i="69"/>
  <c r="P61" i="69"/>
  <c r="O61" i="69"/>
  <c r="N61" i="69"/>
  <c r="M61" i="69"/>
  <c r="M86" i="69" s="1"/>
  <c r="L61" i="69"/>
  <c r="G61" i="69"/>
  <c r="F61" i="69"/>
  <c r="E61" i="69"/>
  <c r="D61" i="69"/>
  <c r="C61" i="69"/>
  <c r="C86" i="69" s="1"/>
  <c r="B61" i="69"/>
  <c r="B86" i="69" s="1"/>
  <c r="I143" i="69"/>
  <c r="H143" i="69"/>
  <c r="I142" i="69"/>
  <c r="H142" i="69"/>
  <c r="L142" i="69" s="1"/>
  <c r="I141" i="69"/>
  <c r="H141" i="69"/>
  <c r="Q54" i="69"/>
  <c r="P54" i="69"/>
  <c r="O54" i="69"/>
  <c r="N54" i="69"/>
  <c r="M54" i="69"/>
  <c r="L54" i="69"/>
  <c r="B51" i="69"/>
  <c r="A51" i="69"/>
  <c r="R47" i="69"/>
  <c r="D164" i="69" s="1"/>
  <c r="H47" i="69"/>
  <c r="B164" i="69" s="1"/>
  <c r="R46" i="69"/>
  <c r="D163" i="69" s="1"/>
  <c r="H46" i="69"/>
  <c r="B163" i="69" s="1"/>
  <c r="R43" i="69"/>
  <c r="D160" i="69" s="1"/>
  <c r="H43" i="69"/>
  <c r="R42" i="69"/>
  <c r="D159" i="69" s="1"/>
  <c r="H42" i="69"/>
  <c r="B159" i="69" s="1"/>
  <c r="E159" i="69" s="1"/>
  <c r="R41" i="69"/>
  <c r="D158" i="69" s="1"/>
  <c r="H41" i="69"/>
  <c r="B158" i="69" s="1"/>
  <c r="E158" i="69" s="1"/>
  <c r="R40" i="69"/>
  <c r="D157" i="69" s="1"/>
  <c r="H40" i="69"/>
  <c r="B157" i="69" s="1"/>
  <c r="R39" i="69"/>
  <c r="D156" i="69" s="1"/>
  <c r="H39" i="69"/>
  <c r="B156" i="69" s="1"/>
  <c r="E156" i="69" s="1"/>
  <c r="R38" i="69"/>
  <c r="D155" i="69" s="1"/>
  <c r="H38" i="69"/>
  <c r="B155" i="69" s="1"/>
  <c r="E155" i="69" s="1"/>
  <c r="R35" i="69"/>
  <c r="D152" i="69" s="1"/>
  <c r="H35" i="69"/>
  <c r="B152" i="69" s="1"/>
  <c r="R34" i="69"/>
  <c r="D151" i="69" s="1"/>
  <c r="H34" i="69"/>
  <c r="B151" i="69" s="1"/>
  <c r="R33" i="69"/>
  <c r="D150" i="69" s="1"/>
  <c r="H33" i="69"/>
  <c r="B150" i="69" s="1"/>
  <c r="E150" i="69" s="1"/>
  <c r="R32" i="69"/>
  <c r="D149" i="69" s="1"/>
  <c r="H32" i="69"/>
  <c r="B149" i="69" s="1"/>
  <c r="R29" i="69"/>
  <c r="D146" i="69" s="1"/>
  <c r="H29" i="69"/>
  <c r="B146" i="69" s="1"/>
  <c r="E146" i="69" s="1"/>
  <c r="R26" i="69"/>
  <c r="D143" i="69" s="1"/>
  <c r="H26" i="69"/>
  <c r="B143" i="69" s="1"/>
  <c r="R25" i="69"/>
  <c r="D142" i="69" s="1"/>
  <c r="H25" i="69"/>
  <c r="B142" i="69" s="1"/>
  <c r="E142" i="69" s="1"/>
  <c r="R24" i="69"/>
  <c r="D141" i="69" s="1"/>
  <c r="H24" i="69"/>
  <c r="B141" i="69" s="1"/>
  <c r="E141" i="69" s="1"/>
  <c r="B18" i="69"/>
  <c r="A18" i="69"/>
  <c r="A14" i="69"/>
  <c r="B10" i="69"/>
  <c r="A4" i="69"/>
  <c r="A174" i="68"/>
  <c r="A173" i="68"/>
  <c r="F163" i="68"/>
  <c r="F160" i="68"/>
  <c r="F159" i="68"/>
  <c r="F158" i="68"/>
  <c r="F157" i="68"/>
  <c r="F156" i="68"/>
  <c r="F155" i="68"/>
  <c r="F152" i="68"/>
  <c r="F151" i="68"/>
  <c r="F150" i="68"/>
  <c r="F149" i="68"/>
  <c r="I146" i="68"/>
  <c r="F146" i="68"/>
  <c r="F143" i="68"/>
  <c r="F142" i="68"/>
  <c r="F141" i="68"/>
  <c r="B136" i="68"/>
  <c r="R132" i="68"/>
  <c r="H132" i="68"/>
  <c r="I131" i="68"/>
  <c r="I130" i="68"/>
  <c r="H127" i="68"/>
  <c r="H175" i="68" s="1"/>
  <c r="H126" i="68"/>
  <c r="R125" i="68"/>
  <c r="I122" i="68"/>
  <c r="I121" i="68"/>
  <c r="S120" i="68"/>
  <c r="S119" i="68"/>
  <c r="S118" i="68"/>
  <c r="Q109" i="68"/>
  <c r="P109" i="68"/>
  <c r="O109" i="68"/>
  <c r="N109" i="68"/>
  <c r="M109" i="68"/>
  <c r="L109" i="68"/>
  <c r="S108" i="68"/>
  <c r="I108" i="68"/>
  <c r="S107" i="68"/>
  <c r="S106" i="68"/>
  <c r="S105" i="68"/>
  <c r="H109" i="68"/>
  <c r="Q96" i="68"/>
  <c r="P96" i="68"/>
  <c r="O96" i="68"/>
  <c r="N96" i="68"/>
  <c r="M96" i="68"/>
  <c r="L96" i="68"/>
  <c r="I96" i="68"/>
  <c r="S94" i="68"/>
  <c r="S93" i="68"/>
  <c r="S92" i="68"/>
  <c r="H96" i="68"/>
  <c r="Q84" i="68"/>
  <c r="P84" i="68"/>
  <c r="O84" i="68"/>
  <c r="N84" i="68"/>
  <c r="M84" i="68"/>
  <c r="L84" i="68"/>
  <c r="G84" i="68"/>
  <c r="F84" i="68"/>
  <c r="E84" i="68"/>
  <c r="D84" i="68"/>
  <c r="C84" i="68"/>
  <c r="B84" i="68"/>
  <c r="I164" i="68"/>
  <c r="H164" i="68"/>
  <c r="I163" i="68"/>
  <c r="H163" i="68"/>
  <c r="I160" i="68"/>
  <c r="H160" i="68"/>
  <c r="I159" i="68"/>
  <c r="H159" i="68"/>
  <c r="I158" i="68"/>
  <c r="H158" i="68"/>
  <c r="I157" i="68"/>
  <c r="H157" i="68"/>
  <c r="I156" i="68"/>
  <c r="H156" i="68"/>
  <c r="I155" i="68"/>
  <c r="H155" i="68"/>
  <c r="I152" i="68"/>
  <c r="H152" i="68"/>
  <c r="I151" i="68"/>
  <c r="H151" i="68"/>
  <c r="I150" i="68"/>
  <c r="H150" i="68"/>
  <c r="I149" i="68"/>
  <c r="H149" i="68"/>
  <c r="R64" i="68"/>
  <c r="Q64" i="68"/>
  <c r="P64" i="68"/>
  <c r="O64" i="68"/>
  <c r="N64" i="68"/>
  <c r="M64" i="68"/>
  <c r="L64" i="68"/>
  <c r="G64" i="68"/>
  <c r="F64" i="68"/>
  <c r="E64" i="68"/>
  <c r="D64" i="68"/>
  <c r="C64" i="68"/>
  <c r="B64" i="68"/>
  <c r="Q61" i="68"/>
  <c r="P61" i="68"/>
  <c r="O61" i="68"/>
  <c r="N61" i="68"/>
  <c r="M61" i="68"/>
  <c r="M86" i="68" s="1"/>
  <c r="L61" i="68"/>
  <c r="L86" i="68" s="1"/>
  <c r="G61" i="68"/>
  <c r="F61" i="68"/>
  <c r="E61" i="68"/>
  <c r="D61" i="68"/>
  <c r="C61" i="68"/>
  <c r="B61" i="68"/>
  <c r="I143" i="68"/>
  <c r="H143" i="68"/>
  <c r="I142" i="68"/>
  <c r="H142" i="68"/>
  <c r="I141" i="68"/>
  <c r="H141" i="68"/>
  <c r="Q54" i="68"/>
  <c r="P54" i="68"/>
  <c r="O54" i="68"/>
  <c r="N54" i="68"/>
  <c r="M54" i="68"/>
  <c r="L54" i="68"/>
  <c r="B51" i="68"/>
  <c r="A51" i="68"/>
  <c r="R47" i="68"/>
  <c r="D164" i="68" s="1"/>
  <c r="H47" i="68"/>
  <c r="B164" i="68" s="1"/>
  <c r="R46" i="68"/>
  <c r="D163" i="68" s="1"/>
  <c r="H46" i="68"/>
  <c r="B163" i="68" s="1"/>
  <c r="E163" i="68" s="1"/>
  <c r="R43" i="68"/>
  <c r="D160" i="68" s="1"/>
  <c r="H43" i="68"/>
  <c r="B160" i="68" s="1"/>
  <c r="R42" i="68"/>
  <c r="D159" i="68" s="1"/>
  <c r="H42" i="68"/>
  <c r="B159" i="68" s="1"/>
  <c r="E159" i="68" s="1"/>
  <c r="R41" i="68"/>
  <c r="D158" i="68" s="1"/>
  <c r="H41" i="68"/>
  <c r="B158" i="68" s="1"/>
  <c r="E158" i="68" s="1"/>
  <c r="R40" i="68"/>
  <c r="D157" i="68" s="1"/>
  <c r="H40" i="68"/>
  <c r="B157" i="68" s="1"/>
  <c r="R39" i="68"/>
  <c r="D156" i="68" s="1"/>
  <c r="H39" i="68"/>
  <c r="B156" i="68" s="1"/>
  <c r="R38" i="68"/>
  <c r="D155" i="68" s="1"/>
  <c r="H38" i="68"/>
  <c r="B155" i="68" s="1"/>
  <c r="E155" i="68" s="1"/>
  <c r="R35" i="68"/>
  <c r="D152" i="68" s="1"/>
  <c r="H35" i="68"/>
  <c r="B152" i="68" s="1"/>
  <c r="R34" i="68"/>
  <c r="D151" i="68" s="1"/>
  <c r="H34" i="68"/>
  <c r="B151" i="68" s="1"/>
  <c r="E151" i="68" s="1"/>
  <c r="R33" i="68"/>
  <c r="D150" i="68" s="1"/>
  <c r="H33" i="68"/>
  <c r="B150" i="68" s="1"/>
  <c r="R32" i="68"/>
  <c r="D149" i="68" s="1"/>
  <c r="H32" i="68"/>
  <c r="B149" i="68" s="1"/>
  <c r="R29" i="68"/>
  <c r="D146" i="68" s="1"/>
  <c r="H29" i="68"/>
  <c r="B146" i="68" s="1"/>
  <c r="R26" i="68"/>
  <c r="D143" i="68" s="1"/>
  <c r="H26" i="68"/>
  <c r="B143" i="68" s="1"/>
  <c r="R25" i="68"/>
  <c r="D142" i="68" s="1"/>
  <c r="H25" i="68"/>
  <c r="B142" i="68" s="1"/>
  <c r="R24" i="68"/>
  <c r="D141" i="68" s="1"/>
  <c r="H24" i="68"/>
  <c r="B141" i="68" s="1"/>
  <c r="E141" i="68" s="1"/>
  <c r="B18" i="68"/>
  <c r="A18" i="68"/>
  <c r="A14" i="68"/>
  <c r="B10" i="68"/>
  <c r="A4" i="68"/>
  <c r="A174" i="67"/>
  <c r="A173" i="67"/>
  <c r="F163" i="67"/>
  <c r="F160" i="67"/>
  <c r="F159" i="67"/>
  <c r="F158" i="67"/>
  <c r="F157" i="67"/>
  <c r="F156" i="67"/>
  <c r="F155" i="67"/>
  <c r="F152" i="67"/>
  <c r="F151" i="67"/>
  <c r="F150" i="67"/>
  <c r="F149" i="67"/>
  <c r="I146" i="67"/>
  <c r="F146" i="67"/>
  <c r="F143" i="67"/>
  <c r="F142" i="67"/>
  <c r="F141" i="67"/>
  <c r="B136" i="67"/>
  <c r="R132" i="67"/>
  <c r="H132" i="67"/>
  <c r="I131" i="67"/>
  <c r="I130" i="67"/>
  <c r="H127" i="67"/>
  <c r="H175" i="67" s="1"/>
  <c r="H126" i="67"/>
  <c r="R125" i="67"/>
  <c r="I122" i="67"/>
  <c r="I121" i="67"/>
  <c r="S120" i="67"/>
  <c r="S119" i="67"/>
  <c r="S118" i="67"/>
  <c r="Q109" i="67"/>
  <c r="P109" i="67"/>
  <c r="O109" i="67"/>
  <c r="N109" i="67"/>
  <c r="M109" i="67"/>
  <c r="L109" i="67"/>
  <c r="S108" i="67"/>
  <c r="I108" i="67"/>
  <c r="S107" i="67"/>
  <c r="S106" i="67"/>
  <c r="S105" i="67"/>
  <c r="H109" i="67"/>
  <c r="Q96" i="67"/>
  <c r="P96" i="67"/>
  <c r="O96" i="67"/>
  <c r="N96" i="67"/>
  <c r="M96" i="67"/>
  <c r="L96" i="67"/>
  <c r="I96" i="67"/>
  <c r="S94" i="67"/>
  <c r="S93" i="67"/>
  <c r="S92" i="67"/>
  <c r="H96" i="67"/>
  <c r="Q84" i="67"/>
  <c r="P84" i="67"/>
  <c r="O84" i="67"/>
  <c r="N84" i="67"/>
  <c r="M84" i="67"/>
  <c r="L84" i="67"/>
  <c r="G84" i="67"/>
  <c r="F84" i="67"/>
  <c r="E84" i="67"/>
  <c r="D84" i="67"/>
  <c r="C84" i="67"/>
  <c r="B84" i="67"/>
  <c r="I164" i="67"/>
  <c r="H164" i="67"/>
  <c r="I163" i="67"/>
  <c r="H163" i="67"/>
  <c r="I160" i="67"/>
  <c r="H160" i="67"/>
  <c r="I159" i="67"/>
  <c r="H159" i="67"/>
  <c r="I158" i="67"/>
  <c r="H158" i="67"/>
  <c r="I157" i="67"/>
  <c r="H157" i="67"/>
  <c r="I156" i="67"/>
  <c r="H156" i="67"/>
  <c r="I155" i="67"/>
  <c r="H155" i="67"/>
  <c r="I152" i="67"/>
  <c r="H152" i="67"/>
  <c r="I151" i="67"/>
  <c r="H151" i="67"/>
  <c r="I150" i="67"/>
  <c r="H150" i="67"/>
  <c r="I149" i="67"/>
  <c r="H149" i="67"/>
  <c r="R64" i="67"/>
  <c r="Q64" i="67"/>
  <c r="P64" i="67"/>
  <c r="O64" i="67"/>
  <c r="N64" i="67"/>
  <c r="M64" i="67"/>
  <c r="L64" i="67"/>
  <c r="G64" i="67"/>
  <c r="F64" i="67"/>
  <c r="E64" i="67"/>
  <c r="D64" i="67"/>
  <c r="C64" i="67"/>
  <c r="B64" i="67"/>
  <c r="Q61" i="67"/>
  <c r="P61" i="67"/>
  <c r="O61" i="67"/>
  <c r="N61" i="67"/>
  <c r="M61" i="67"/>
  <c r="L61" i="67"/>
  <c r="G61" i="67"/>
  <c r="F61" i="67"/>
  <c r="F86" i="67" s="1"/>
  <c r="E61" i="67"/>
  <c r="E86" i="67" s="1"/>
  <c r="D61" i="67"/>
  <c r="C61" i="67"/>
  <c r="B61" i="67"/>
  <c r="I143" i="67"/>
  <c r="H143" i="67"/>
  <c r="I142" i="67"/>
  <c r="H142" i="67"/>
  <c r="L142" i="67" s="1"/>
  <c r="I141" i="67"/>
  <c r="H141" i="67"/>
  <c r="Q54" i="67"/>
  <c r="P54" i="67"/>
  <c r="O54" i="67"/>
  <c r="N54" i="67"/>
  <c r="M54" i="67"/>
  <c r="L54" i="67"/>
  <c r="B51" i="67"/>
  <c r="A51" i="67"/>
  <c r="R47" i="67"/>
  <c r="D164" i="67" s="1"/>
  <c r="H47" i="67"/>
  <c r="B164" i="67" s="1"/>
  <c r="R46" i="67"/>
  <c r="D163" i="67" s="1"/>
  <c r="H46" i="67"/>
  <c r="B163" i="67" s="1"/>
  <c r="E163" i="67" s="1"/>
  <c r="R43" i="67"/>
  <c r="D160" i="67" s="1"/>
  <c r="H43" i="67"/>
  <c r="B160" i="67" s="1"/>
  <c r="R42" i="67"/>
  <c r="D159" i="67" s="1"/>
  <c r="H42" i="67"/>
  <c r="B159" i="67" s="1"/>
  <c r="R41" i="67"/>
  <c r="D158" i="67" s="1"/>
  <c r="H41" i="67"/>
  <c r="B158" i="67" s="1"/>
  <c r="R40" i="67"/>
  <c r="D157" i="67" s="1"/>
  <c r="H40" i="67"/>
  <c r="B157" i="67" s="1"/>
  <c r="R39" i="67"/>
  <c r="D156" i="67" s="1"/>
  <c r="H39" i="67"/>
  <c r="B156" i="67" s="1"/>
  <c r="R38" i="67"/>
  <c r="D155" i="67" s="1"/>
  <c r="H38" i="67"/>
  <c r="B155" i="67" s="1"/>
  <c r="R35" i="67"/>
  <c r="D152" i="67" s="1"/>
  <c r="H35" i="67"/>
  <c r="B152" i="67" s="1"/>
  <c r="R34" i="67"/>
  <c r="D151" i="67" s="1"/>
  <c r="H34" i="67"/>
  <c r="B151" i="67" s="1"/>
  <c r="E151" i="67" s="1"/>
  <c r="R33" i="67"/>
  <c r="D150" i="67" s="1"/>
  <c r="H33" i="67"/>
  <c r="B150" i="67" s="1"/>
  <c r="R32" i="67"/>
  <c r="D149" i="67" s="1"/>
  <c r="H32" i="67"/>
  <c r="B149" i="67" s="1"/>
  <c r="R29" i="67"/>
  <c r="D146" i="67" s="1"/>
  <c r="H29" i="67"/>
  <c r="B146" i="67" s="1"/>
  <c r="R26" i="67"/>
  <c r="D143" i="67" s="1"/>
  <c r="H26" i="67"/>
  <c r="B143" i="67" s="1"/>
  <c r="R25" i="67"/>
  <c r="D142" i="67" s="1"/>
  <c r="H25" i="67"/>
  <c r="B142" i="67" s="1"/>
  <c r="E142" i="67" s="1"/>
  <c r="R24" i="67"/>
  <c r="D141" i="67" s="1"/>
  <c r="H24" i="67"/>
  <c r="B141" i="67" s="1"/>
  <c r="B18" i="67"/>
  <c r="A18" i="67"/>
  <c r="A14" i="67"/>
  <c r="B10" i="67"/>
  <c r="A4" i="67"/>
  <c r="A174" i="66"/>
  <c r="A173" i="66"/>
  <c r="F163" i="66"/>
  <c r="F160" i="66"/>
  <c r="F159" i="66"/>
  <c r="F158" i="66"/>
  <c r="F157" i="66"/>
  <c r="F156" i="66"/>
  <c r="F155" i="66"/>
  <c r="F152" i="66"/>
  <c r="F151" i="66"/>
  <c r="F150" i="66"/>
  <c r="F149" i="66"/>
  <c r="F146" i="66"/>
  <c r="F143" i="66"/>
  <c r="F142" i="66"/>
  <c r="F141" i="66"/>
  <c r="B136" i="66"/>
  <c r="R132" i="66"/>
  <c r="H132" i="66"/>
  <c r="I131" i="66"/>
  <c r="I130" i="66"/>
  <c r="H127" i="66"/>
  <c r="H175" i="66" s="1"/>
  <c r="H126" i="66"/>
  <c r="R125" i="66"/>
  <c r="I122" i="66"/>
  <c r="I121" i="66"/>
  <c r="S120" i="66"/>
  <c r="S119" i="66"/>
  <c r="S118" i="66"/>
  <c r="H122" i="66"/>
  <c r="Q109" i="66"/>
  <c r="P109" i="66"/>
  <c r="O109" i="66"/>
  <c r="N109" i="66"/>
  <c r="M109" i="66"/>
  <c r="L109" i="66"/>
  <c r="S108" i="66"/>
  <c r="I108" i="66"/>
  <c r="I109" i="66"/>
  <c r="S107" i="66"/>
  <c r="S106" i="66"/>
  <c r="S105" i="66"/>
  <c r="Q96" i="66"/>
  <c r="P96" i="66"/>
  <c r="O96" i="66"/>
  <c r="N96" i="66"/>
  <c r="M96" i="66"/>
  <c r="L96" i="66"/>
  <c r="I96" i="66"/>
  <c r="S95" i="66"/>
  <c r="I95" i="66"/>
  <c r="G33" i="40"/>
  <c r="S94" i="66"/>
  <c r="S93" i="66"/>
  <c r="S92" i="66"/>
  <c r="H96" i="66"/>
  <c r="Q84" i="66"/>
  <c r="P84" i="66"/>
  <c r="O84" i="66"/>
  <c r="N84" i="66"/>
  <c r="M84" i="66"/>
  <c r="L84" i="66"/>
  <c r="G84" i="66"/>
  <c r="F84" i="66"/>
  <c r="E84" i="66"/>
  <c r="D84" i="66"/>
  <c r="C84" i="66"/>
  <c r="B84" i="66"/>
  <c r="I164" i="66"/>
  <c r="H164" i="66"/>
  <c r="I163" i="66"/>
  <c r="H163" i="66"/>
  <c r="I160" i="66"/>
  <c r="H160" i="66"/>
  <c r="I159" i="66"/>
  <c r="H159" i="66"/>
  <c r="I158" i="66"/>
  <c r="H158" i="66"/>
  <c r="I157" i="66"/>
  <c r="H157" i="66"/>
  <c r="I156" i="66"/>
  <c r="H156" i="66"/>
  <c r="I155" i="66"/>
  <c r="H155" i="66"/>
  <c r="I152" i="66"/>
  <c r="H152" i="66"/>
  <c r="I151" i="66"/>
  <c r="H151" i="66"/>
  <c r="I150" i="66"/>
  <c r="H150" i="66"/>
  <c r="I149" i="66"/>
  <c r="H149" i="66"/>
  <c r="Q64" i="66"/>
  <c r="P64" i="66"/>
  <c r="O64" i="66"/>
  <c r="N64" i="66"/>
  <c r="M64" i="66"/>
  <c r="L64" i="66"/>
  <c r="H64" i="66"/>
  <c r="G64" i="66"/>
  <c r="F64" i="66"/>
  <c r="E64" i="66"/>
  <c r="D64" i="66"/>
  <c r="C64" i="66"/>
  <c r="B64" i="66"/>
  <c r="Q61" i="66"/>
  <c r="P61" i="66"/>
  <c r="O61" i="66"/>
  <c r="N61" i="66"/>
  <c r="M61" i="66"/>
  <c r="L61" i="66"/>
  <c r="G61" i="66"/>
  <c r="F61" i="66"/>
  <c r="F86" i="66" s="1"/>
  <c r="E61" i="66"/>
  <c r="D61" i="66"/>
  <c r="C61" i="66"/>
  <c r="B61" i="66"/>
  <c r="I143" i="66"/>
  <c r="H143" i="66"/>
  <c r="I142" i="66"/>
  <c r="H142" i="66"/>
  <c r="I141" i="66"/>
  <c r="H141" i="66"/>
  <c r="Q54" i="66"/>
  <c r="P54" i="66"/>
  <c r="O54" i="66"/>
  <c r="N54" i="66"/>
  <c r="M54" i="66"/>
  <c r="L54" i="66"/>
  <c r="B51" i="66"/>
  <c r="A51" i="66"/>
  <c r="R47" i="66"/>
  <c r="D164" i="66" s="1"/>
  <c r="H47" i="66"/>
  <c r="B164" i="66" s="1"/>
  <c r="R46" i="66"/>
  <c r="D163" i="66" s="1"/>
  <c r="H46" i="66"/>
  <c r="B163" i="66" s="1"/>
  <c r="E163" i="66" s="1"/>
  <c r="R43" i="66"/>
  <c r="D160" i="66" s="1"/>
  <c r="H43" i="66"/>
  <c r="R42" i="66"/>
  <c r="D159" i="66" s="1"/>
  <c r="H42" i="66"/>
  <c r="B159" i="66" s="1"/>
  <c r="R41" i="66"/>
  <c r="D158" i="66" s="1"/>
  <c r="H41" i="66"/>
  <c r="B158" i="66" s="1"/>
  <c r="E158" i="66" s="1"/>
  <c r="R40" i="66"/>
  <c r="D157" i="66" s="1"/>
  <c r="H40" i="66"/>
  <c r="B157" i="66" s="1"/>
  <c r="E157" i="66" s="1"/>
  <c r="R39" i="66"/>
  <c r="D156" i="66" s="1"/>
  <c r="H39" i="66"/>
  <c r="B156" i="66" s="1"/>
  <c r="R38" i="66"/>
  <c r="D155" i="66" s="1"/>
  <c r="H38" i="66"/>
  <c r="B155" i="66" s="1"/>
  <c r="R35" i="66"/>
  <c r="D152" i="66" s="1"/>
  <c r="H35" i="66"/>
  <c r="B152" i="66" s="1"/>
  <c r="E152" i="66" s="1"/>
  <c r="R34" i="66"/>
  <c r="D151" i="66" s="1"/>
  <c r="H34" i="66"/>
  <c r="B151" i="66" s="1"/>
  <c r="R33" i="66"/>
  <c r="D150" i="66" s="1"/>
  <c r="H33" i="66"/>
  <c r="B150" i="66" s="1"/>
  <c r="E150" i="66" s="1"/>
  <c r="R32" i="66"/>
  <c r="D149" i="66" s="1"/>
  <c r="H32" i="66"/>
  <c r="B149" i="66" s="1"/>
  <c r="R29" i="66"/>
  <c r="D146" i="66" s="1"/>
  <c r="H29" i="66"/>
  <c r="B146" i="66" s="1"/>
  <c r="R26" i="66"/>
  <c r="D143" i="66" s="1"/>
  <c r="H26" i="66"/>
  <c r="B143" i="66" s="1"/>
  <c r="E143" i="66" s="1"/>
  <c r="R25" i="66"/>
  <c r="D142" i="66" s="1"/>
  <c r="H25" i="66"/>
  <c r="B142" i="66" s="1"/>
  <c r="R24" i="66"/>
  <c r="D141" i="66" s="1"/>
  <c r="H24" i="66"/>
  <c r="B141" i="66" s="1"/>
  <c r="B18" i="66"/>
  <c r="A18" i="66"/>
  <c r="A14" i="66"/>
  <c r="B10" i="66"/>
  <c r="A4" i="66"/>
  <c r="A174" i="65"/>
  <c r="A173" i="65"/>
  <c r="F163" i="65"/>
  <c r="F160" i="65"/>
  <c r="F159" i="65"/>
  <c r="F158" i="65"/>
  <c r="F157" i="65"/>
  <c r="F156" i="65"/>
  <c r="F155" i="65"/>
  <c r="F152" i="65"/>
  <c r="F151" i="65"/>
  <c r="F150" i="65"/>
  <c r="F149" i="65"/>
  <c r="I146" i="65"/>
  <c r="F146" i="65"/>
  <c r="F143" i="65"/>
  <c r="F142" i="65"/>
  <c r="F141" i="65"/>
  <c r="B136" i="65"/>
  <c r="R132" i="65"/>
  <c r="H132" i="65"/>
  <c r="I131" i="65"/>
  <c r="I130" i="65"/>
  <c r="H127" i="65"/>
  <c r="H175" i="65" s="1"/>
  <c r="H126" i="65"/>
  <c r="R125" i="65"/>
  <c r="I122" i="65"/>
  <c r="I121" i="65"/>
  <c r="S120" i="65"/>
  <c r="S119" i="65"/>
  <c r="S118" i="65"/>
  <c r="Q109" i="65"/>
  <c r="P109" i="65"/>
  <c r="O109" i="65"/>
  <c r="N109" i="65"/>
  <c r="M109" i="65"/>
  <c r="L109" i="65"/>
  <c r="S108" i="65"/>
  <c r="I108" i="65"/>
  <c r="S107" i="65"/>
  <c r="S106" i="65"/>
  <c r="S105" i="65"/>
  <c r="H109" i="65"/>
  <c r="Q96" i="65"/>
  <c r="P96" i="65"/>
  <c r="O96" i="65"/>
  <c r="N96" i="65"/>
  <c r="M96" i="65"/>
  <c r="L96" i="65"/>
  <c r="I96" i="65"/>
  <c r="S94" i="65"/>
  <c r="S93" i="65"/>
  <c r="S92" i="65"/>
  <c r="H96" i="65"/>
  <c r="Q84" i="65"/>
  <c r="P84" i="65"/>
  <c r="O84" i="65"/>
  <c r="N84" i="65"/>
  <c r="M84" i="65"/>
  <c r="L84" i="65"/>
  <c r="G84" i="65"/>
  <c r="F84" i="65"/>
  <c r="E84" i="65"/>
  <c r="D84" i="65"/>
  <c r="C84" i="65"/>
  <c r="B84" i="65"/>
  <c r="I164" i="65"/>
  <c r="H164" i="65"/>
  <c r="I163" i="65"/>
  <c r="H163" i="65"/>
  <c r="I160" i="65"/>
  <c r="H160" i="65"/>
  <c r="I159" i="65"/>
  <c r="H159" i="65"/>
  <c r="I158" i="65"/>
  <c r="H158" i="65"/>
  <c r="I157" i="65"/>
  <c r="H157" i="65"/>
  <c r="I156" i="65"/>
  <c r="H156" i="65"/>
  <c r="I155" i="65"/>
  <c r="H155" i="65"/>
  <c r="I152" i="65"/>
  <c r="H152" i="65"/>
  <c r="I151" i="65"/>
  <c r="H151" i="65"/>
  <c r="I150" i="65"/>
  <c r="H150" i="65"/>
  <c r="I149" i="65"/>
  <c r="H149" i="65"/>
  <c r="R64" i="65"/>
  <c r="Q64" i="65"/>
  <c r="P64" i="65"/>
  <c r="O64" i="65"/>
  <c r="N64" i="65"/>
  <c r="M64" i="65"/>
  <c r="L64" i="65"/>
  <c r="G64" i="65"/>
  <c r="F64" i="65"/>
  <c r="E64" i="65"/>
  <c r="D64" i="65"/>
  <c r="C64" i="65"/>
  <c r="B64" i="65"/>
  <c r="Q61" i="65"/>
  <c r="P61" i="65"/>
  <c r="O61" i="65"/>
  <c r="O86" i="65" s="1"/>
  <c r="N61" i="65"/>
  <c r="M61" i="65"/>
  <c r="L61" i="65"/>
  <c r="G61" i="65"/>
  <c r="F61" i="65"/>
  <c r="E61" i="65"/>
  <c r="E86" i="65" s="1"/>
  <c r="D61" i="65"/>
  <c r="C61" i="65"/>
  <c r="B61" i="65"/>
  <c r="I143" i="65"/>
  <c r="H143" i="65"/>
  <c r="I142" i="65"/>
  <c r="H142" i="65"/>
  <c r="I141" i="65"/>
  <c r="H141" i="65"/>
  <c r="Q54" i="65"/>
  <c r="P54" i="65"/>
  <c r="O54" i="65"/>
  <c r="N54" i="65"/>
  <c r="M54" i="65"/>
  <c r="L54" i="65"/>
  <c r="B51" i="65"/>
  <c r="A51" i="65"/>
  <c r="R47" i="65"/>
  <c r="D164" i="65" s="1"/>
  <c r="H47" i="65"/>
  <c r="B164" i="65" s="1"/>
  <c r="R46" i="65"/>
  <c r="D163" i="65" s="1"/>
  <c r="H46" i="65"/>
  <c r="B163" i="65" s="1"/>
  <c r="R43" i="65"/>
  <c r="D160" i="65" s="1"/>
  <c r="H43" i="65"/>
  <c r="B160" i="65" s="1"/>
  <c r="R42" i="65"/>
  <c r="D159" i="65" s="1"/>
  <c r="H42" i="65"/>
  <c r="B159" i="65" s="1"/>
  <c r="R41" i="65"/>
  <c r="D158" i="65" s="1"/>
  <c r="H41" i="65"/>
  <c r="B158" i="65" s="1"/>
  <c r="R40" i="65"/>
  <c r="D157" i="65" s="1"/>
  <c r="H40" i="65"/>
  <c r="B157" i="65" s="1"/>
  <c r="E157" i="65" s="1"/>
  <c r="R39" i="65"/>
  <c r="D156" i="65" s="1"/>
  <c r="H39" i="65"/>
  <c r="B156" i="65" s="1"/>
  <c r="R38" i="65"/>
  <c r="D155" i="65" s="1"/>
  <c r="H38" i="65"/>
  <c r="B155" i="65" s="1"/>
  <c r="R35" i="65"/>
  <c r="D152" i="65" s="1"/>
  <c r="H35" i="65"/>
  <c r="B152" i="65" s="1"/>
  <c r="R34" i="65"/>
  <c r="D151" i="65" s="1"/>
  <c r="H34" i="65"/>
  <c r="B151" i="65" s="1"/>
  <c r="R33" i="65"/>
  <c r="D150" i="65" s="1"/>
  <c r="H33" i="65"/>
  <c r="B150" i="65" s="1"/>
  <c r="R32" i="65"/>
  <c r="D149" i="65" s="1"/>
  <c r="H32" i="65"/>
  <c r="B149" i="65" s="1"/>
  <c r="R29" i="65"/>
  <c r="D146" i="65" s="1"/>
  <c r="H29" i="65"/>
  <c r="B146" i="65" s="1"/>
  <c r="R26" i="65"/>
  <c r="D143" i="65" s="1"/>
  <c r="H26" i="65"/>
  <c r="B143" i="65" s="1"/>
  <c r="R25" i="65"/>
  <c r="D142" i="65" s="1"/>
  <c r="H25" i="65"/>
  <c r="B142" i="65" s="1"/>
  <c r="R24" i="65"/>
  <c r="D141" i="65" s="1"/>
  <c r="H24" i="65"/>
  <c r="B141" i="65" s="1"/>
  <c r="B18" i="65"/>
  <c r="A18" i="65"/>
  <c r="A14" i="65"/>
  <c r="B10" i="65"/>
  <c r="A4" i="65"/>
  <c r="A174" i="64"/>
  <c r="A173" i="64"/>
  <c r="F163" i="64"/>
  <c r="F160" i="64"/>
  <c r="F159" i="64"/>
  <c r="F158" i="64"/>
  <c r="F157" i="64"/>
  <c r="F156" i="64"/>
  <c r="F155" i="64"/>
  <c r="F152" i="64"/>
  <c r="F151" i="64"/>
  <c r="F150" i="64"/>
  <c r="F149" i="64"/>
  <c r="I146" i="64"/>
  <c r="F146" i="64"/>
  <c r="F143" i="64"/>
  <c r="F142" i="64"/>
  <c r="F141" i="64"/>
  <c r="B136" i="64"/>
  <c r="R132" i="64"/>
  <c r="H132" i="64"/>
  <c r="I131" i="64"/>
  <c r="I130" i="64"/>
  <c r="H127" i="64"/>
  <c r="H175" i="64" s="1"/>
  <c r="H126" i="64"/>
  <c r="R125" i="64"/>
  <c r="I122" i="64"/>
  <c r="I121" i="64"/>
  <c r="S120" i="64"/>
  <c r="S119" i="64"/>
  <c r="S118" i="64"/>
  <c r="Q109" i="64"/>
  <c r="P109" i="64"/>
  <c r="O109" i="64"/>
  <c r="N109" i="64"/>
  <c r="M109" i="64"/>
  <c r="L109" i="64"/>
  <c r="S108" i="64"/>
  <c r="I108" i="64"/>
  <c r="S107" i="64"/>
  <c r="S106" i="64"/>
  <c r="S105" i="64"/>
  <c r="H109" i="64"/>
  <c r="Q96" i="64"/>
  <c r="P96" i="64"/>
  <c r="O96" i="64"/>
  <c r="N96" i="64"/>
  <c r="M96" i="64"/>
  <c r="L96" i="64"/>
  <c r="I96" i="64"/>
  <c r="S94" i="64"/>
  <c r="S93" i="64"/>
  <c r="S92" i="64"/>
  <c r="H96" i="64"/>
  <c r="Q84" i="64"/>
  <c r="P84" i="64"/>
  <c r="O84" i="64"/>
  <c r="O121" i="64" s="1"/>
  <c r="O122" i="64" s="1"/>
  <c r="N84" i="64"/>
  <c r="M84" i="64"/>
  <c r="M121" i="64" s="1"/>
  <c r="M122" i="64" s="1"/>
  <c r="L84" i="64"/>
  <c r="G84" i="64"/>
  <c r="F84" i="64"/>
  <c r="E84" i="64"/>
  <c r="D84" i="64"/>
  <c r="C84" i="64"/>
  <c r="B84" i="64"/>
  <c r="I164" i="64"/>
  <c r="H164" i="64"/>
  <c r="I163" i="64"/>
  <c r="H163" i="64"/>
  <c r="I160" i="64"/>
  <c r="H160" i="64"/>
  <c r="I159" i="64"/>
  <c r="H159" i="64"/>
  <c r="I158" i="64"/>
  <c r="H158" i="64"/>
  <c r="I157" i="64"/>
  <c r="H157" i="64"/>
  <c r="I156" i="64"/>
  <c r="H156" i="64"/>
  <c r="I155" i="64"/>
  <c r="H155" i="64"/>
  <c r="I152" i="64"/>
  <c r="H152" i="64"/>
  <c r="I151" i="64"/>
  <c r="H151" i="64"/>
  <c r="I150" i="64"/>
  <c r="H150" i="64"/>
  <c r="I149" i="64"/>
  <c r="H149" i="64"/>
  <c r="R64" i="64"/>
  <c r="Q64" i="64"/>
  <c r="P64" i="64"/>
  <c r="O64" i="64"/>
  <c r="N64" i="64"/>
  <c r="M64" i="64"/>
  <c r="L64" i="64"/>
  <c r="G64" i="64"/>
  <c r="F64" i="64"/>
  <c r="E64" i="64"/>
  <c r="D64" i="64"/>
  <c r="C64" i="64"/>
  <c r="B64" i="64"/>
  <c r="Q61" i="64"/>
  <c r="P61" i="64"/>
  <c r="O61" i="64"/>
  <c r="N61" i="64"/>
  <c r="N86" i="64" s="1"/>
  <c r="M61" i="64"/>
  <c r="L61" i="64"/>
  <c r="G61" i="64"/>
  <c r="F61" i="64"/>
  <c r="E61" i="64"/>
  <c r="D61" i="64"/>
  <c r="D86" i="64" s="1"/>
  <c r="C61" i="64"/>
  <c r="B61" i="64"/>
  <c r="I143" i="64"/>
  <c r="H143" i="64"/>
  <c r="I142" i="64"/>
  <c r="H142" i="64"/>
  <c r="I141" i="64"/>
  <c r="H141" i="64"/>
  <c r="Q54" i="64"/>
  <c r="P54" i="64"/>
  <c r="O54" i="64"/>
  <c r="N54" i="64"/>
  <c r="M54" i="64"/>
  <c r="L54" i="64"/>
  <c r="B51" i="64"/>
  <c r="A51" i="64"/>
  <c r="R47" i="64"/>
  <c r="D164" i="64" s="1"/>
  <c r="H47" i="64"/>
  <c r="B164" i="64" s="1"/>
  <c r="R46" i="64"/>
  <c r="D163" i="64" s="1"/>
  <c r="H46" i="64"/>
  <c r="B163" i="64" s="1"/>
  <c r="R43" i="64"/>
  <c r="D160" i="64" s="1"/>
  <c r="H43" i="64"/>
  <c r="B160" i="64" s="1"/>
  <c r="E160" i="64" s="1"/>
  <c r="R42" i="64"/>
  <c r="D159" i="64" s="1"/>
  <c r="H42" i="64"/>
  <c r="B159" i="64" s="1"/>
  <c r="R41" i="64"/>
  <c r="D158" i="64" s="1"/>
  <c r="H41" i="64"/>
  <c r="B158" i="64" s="1"/>
  <c r="R40" i="64"/>
  <c r="D157" i="64" s="1"/>
  <c r="H40" i="64"/>
  <c r="B157" i="64" s="1"/>
  <c r="E157" i="64" s="1"/>
  <c r="R39" i="64"/>
  <c r="D156" i="64" s="1"/>
  <c r="H39" i="64"/>
  <c r="B156" i="64" s="1"/>
  <c r="R38" i="64"/>
  <c r="D155" i="64" s="1"/>
  <c r="H38" i="64"/>
  <c r="B155" i="64" s="1"/>
  <c r="R35" i="64"/>
  <c r="D152" i="64" s="1"/>
  <c r="H35" i="64"/>
  <c r="B152" i="64" s="1"/>
  <c r="R34" i="64"/>
  <c r="D151" i="64" s="1"/>
  <c r="H34" i="64"/>
  <c r="B151" i="64" s="1"/>
  <c r="R33" i="64"/>
  <c r="D150" i="64" s="1"/>
  <c r="H33" i="64"/>
  <c r="B150" i="64" s="1"/>
  <c r="R32" i="64"/>
  <c r="D149" i="64" s="1"/>
  <c r="H32" i="64"/>
  <c r="B149" i="64" s="1"/>
  <c r="E149" i="64" s="1"/>
  <c r="R29" i="64"/>
  <c r="D146" i="64" s="1"/>
  <c r="H29" i="64"/>
  <c r="B146" i="64" s="1"/>
  <c r="R26" i="64"/>
  <c r="D143" i="64" s="1"/>
  <c r="H26" i="64"/>
  <c r="B143" i="64" s="1"/>
  <c r="E143" i="64" s="1"/>
  <c r="R25" i="64"/>
  <c r="D142" i="64" s="1"/>
  <c r="H25" i="64"/>
  <c r="B142" i="64" s="1"/>
  <c r="R24" i="64"/>
  <c r="D141" i="64" s="1"/>
  <c r="H24" i="64"/>
  <c r="B141" i="64" s="1"/>
  <c r="B18" i="64"/>
  <c r="A18" i="64"/>
  <c r="A14" i="64"/>
  <c r="B10" i="64"/>
  <c r="A4" i="64"/>
  <c r="A174" i="63"/>
  <c r="A173" i="63"/>
  <c r="F163" i="63"/>
  <c r="F160" i="63"/>
  <c r="F159" i="63"/>
  <c r="F158" i="63"/>
  <c r="F157" i="63"/>
  <c r="F156" i="63"/>
  <c r="F155" i="63"/>
  <c r="F152" i="63"/>
  <c r="F151" i="63"/>
  <c r="F150" i="63"/>
  <c r="F149" i="63"/>
  <c r="I146" i="63"/>
  <c r="F146" i="63"/>
  <c r="F143" i="63"/>
  <c r="F142" i="63"/>
  <c r="F141" i="63"/>
  <c r="B136" i="63"/>
  <c r="R132" i="63"/>
  <c r="H132" i="63"/>
  <c r="I131" i="63"/>
  <c r="I130" i="63"/>
  <c r="H127" i="63"/>
  <c r="H175" i="63" s="1"/>
  <c r="H126" i="63"/>
  <c r="R125" i="63"/>
  <c r="I122" i="63"/>
  <c r="I121" i="63"/>
  <c r="S120" i="63"/>
  <c r="S119" i="63"/>
  <c r="S118" i="63"/>
  <c r="Q109" i="63"/>
  <c r="P109" i="63"/>
  <c r="O109" i="63"/>
  <c r="N109" i="63"/>
  <c r="M109" i="63"/>
  <c r="L109" i="63"/>
  <c r="S108" i="63"/>
  <c r="I108" i="63"/>
  <c r="S107" i="63"/>
  <c r="S106" i="63"/>
  <c r="S105" i="63"/>
  <c r="H109" i="63"/>
  <c r="Q96" i="63"/>
  <c r="P96" i="63"/>
  <c r="O96" i="63"/>
  <c r="N96" i="63"/>
  <c r="M96" i="63"/>
  <c r="L96" i="63"/>
  <c r="I96" i="63"/>
  <c r="S94" i="63"/>
  <c r="S93" i="63"/>
  <c r="S92" i="63"/>
  <c r="H96" i="63"/>
  <c r="Q84" i="63"/>
  <c r="P84" i="63"/>
  <c r="O84" i="63"/>
  <c r="N84" i="63"/>
  <c r="M84" i="63"/>
  <c r="L84" i="63"/>
  <c r="G84" i="63"/>
  <c r="F84" i="63"/>
  <c r="E84" i="63"/>
  <c r="D84" i="63"/>
  <c r="C84" i="63"/>
  <c r="B84" i="63"/>
  <c r="I164" i="63"/>
  <c r="H164" i="63"/>
  <c r="I163" i="63"/>
  <c r="H163" i="63"/>
  <c r="I160" i="63"/>
  <c r="H160" i="63"/>
  <c r="I159" i="63"/>
  <c r="H159" i="63"/>
  <c r="I158" i="63"/>
  <c r="H158" i="63"/>
  <c r="I157" i="63"/>
  <c r="H157" i="63"/>
  <c r="I156" i="63"/>
  <c r="H156" i="63"/>
  <c r="I155" i="63"/>
  <c r="H155" i="63"/>
  <c r="I152" i="63"/>
  <c r="H152" i="63"/>
  <c r="I151" i="63"/>
  <c r="H151" i="63"/>
  <c r="I150" i="63"/>
  <c r="H150" i="63"/>
  <c r="I149" i="63"/>
  <c r="H149" i="63"/>
  <c r="R64" i="63"/>
  <c r="Q64" i="63"/>
  <c r="P64" i="63"/>
  <c r="O64" i="63"/>
  <c r="N64" i="63"/>
  <c r="M64" i="63"/>
  <c r="L64" i="63"/>
  <c r="G64" i="63"/>
  <c r="F64" i="63"/>
  <c r="E64" i="63"/>
  <c r="D64" i="63"/>
  <c r="C64" i="63"/>
  <c r="B64" i="63"/>
  <c r="Q61" i="63"/>
  <c r="P61" i="63"/>
  <c r="O61" i="63"/>
  <c r="N61" i="63"/>
  <c r="M61" i="63"/>
  <c r="L61" i="63"/>
  <c r="G61" i="63"/>
  <c r="F61" i="63"/>
  <c r="E61" i="63"/>
  <c r="D61" i="63"/>
  <c r="D86" i="63" s="1"/>
  <c r="C61" i="63"/>
  <c r="B61" i="63"/>
  <c r="I143" i="63"/>
  <c r="H143" i="63"/>
  <c r="I142" i="63"/>
  <c r="H142" i="63"/>
  <c r="I141" i="63"/>
  <c r="H141" i="63"/>
  <c r="Q54" i="63"/>
  <c r="P54" i="63"/>
  <c r="O54" i="63"/>
  <c r="N54" i="63"/>
  <c r="M54" i="63"/>
  <c r="L54" i="63"/>
  <c r="B51" i="63"/>
  <c r="A51" i="63"/>
  <c r="R47" i="63"/>
  <c r="D164" i="63" s="1"/>
  <c r="H47" i="63"/>
  <c r="B164" i="63" s="1"/>
  <c r="R46" i="63"/>
  <c r="D163" i="63" s="1"/>
  <c r="H46" i="63"/>
  <c r="B163" i="63" s="1"/>
  <c r="R43" i="63"/>
  <c r="D160" i="63" s="1"/>
  <c r="H43" i="63"/>
  <c r="B160" i="63" s="1"/>
  <c r="R42" i="63"/>
  <c r="D159" i="63" s="1"/>
  <c r="H42" i="63"/>
  <c r="B159" i="63" s="1"/>
  <c r="R41" i="63"/>
  <c r="D158" i="63" s="1"/>
  <c r="H41" i="63"/>
  <c r="B158" i="63" s="1"/>
  <c r="R40" i="63"/>
  <c r="D157" i="63" s="1"/>
  <c r="H40" i="63"/>
  <c r="B157" i="63" s="1"/>
  <c r="E157" i="63" s="1"/>
  <c r="R39" i="63"/>
  <c r="D156" i="63" s="1"/>
  <c r="H39" i="63"/>
  <c r="B156" i="63" s="1"/>
  <c r="R38" i="63"/>
  <c r="D155" i="63" s="1"/>
  <c r="H38" i="63"/>
  <c r="B155" i="63" s="1"/>
  <c r="R35" i="63"/>
  <c r="D152" i="63" s="1"/>
  <c r="H35" i="63"/>
  <c r="B152" i="63" s="1"/>
  <c r="R34" i="63"/>
  <c r="D151" i="63" s="1"/>
  <c r="H34" i="63"/>
  <c r="B151" i="63" s="1"/>
  <c r="R33" i="63"/>
  <c r="D150" i="63" s="1"/>
  <c r="H33" i="63"/>
  <c r="B150" i="63" s="1"/>
  <c r="R32" i="63"/>
  <c r="D149" i="63" s="1"/>
  <c r="H32" i="63"/>
  <c r="B149" i="63" s="1"/>
  <c r="E149" i="63" s="1"/>
  <c r="R29" i="63"/>
  <c r="D146" i="63" s="1"/>
  <c r="H29" i="63"/>
  <c r="B146" i="63" s="1"/>
  <c r="R26" i="63"/>
  <c r="D143" i="63" s="1"/>
  <c r="H26" i="63"/>
  <c r="B143" i="63" s="1"/>
  <c r="R25" i="63"/>
  <c r="D142" i="63" s="1"/>
  <c r="H25" i="63"/>
  <c r="B142" i="63" s="1"/>
  <c r="R24" i="63"/>
  <c r="D141" i="63" s="1"/>
  <c r="H24" i="63"/>
  <c r="B141" i="63" s="1"/>
  <c r="B18" i="63"/>
  <c r="A18" i="63"/>
  <c r="A14" i="63"/>
  <c r="B10" i="63"/>
  <c r="A4" i="63"/>
  <c r="A174" i="62"/>
  <c r="A173" i="62"/>
  <c r="F163" i="62"/>
  <c r="F160" i="62"/>
  <c r="F159" i="62"/>
  <c r="F158" i="62"/>
  <c r="F157" i="62"/>
  <c r="F156" i="62"/>
  <c r="F155" i="62"/>
  <c r="F152" i="62"/>
  <c r="F151" i="62"/>
  <c r="F150" i="62"/>
  <c r="F149" i="62"/>
  <c r="F146" i="62"/>
  <c r="F143" i="62"/>
  <c r="F142" i="62"/>
  <c r="F141" i="62"/>
  <c r="B136" i="62"/>
  <c r="R132" i="62"/>
  <c r="H132" i="62"/>
  <c r="I131" i="62"/>
  <c r="I130" i="62"/>
  <c r="H127" i="62"/>
  <c r="H175" i="62" s="1"/>
  <c r="H126" i="62"/>
  <c r="R125" i="62"/>
  <c r="I122" i="62"/>
  <c r="I121" i="62"/>
  <c r="S120" i="62"/>
  <c r="S119" i="62"/>
  <c r="S118" i="62"/>
  <c r="H122" i="62"/>
  <c r="Q109" i="62"/>
  <c r="P109" i="62"/>
  <c r="O109" i="62"/>
  <c r="N109" i="62"/>
  <c r="M109" i="62"/>
  <c r="L109" i="62"/>
  <c r="S108" i="62"/>
  <c r="I108" i="62"/>
  <c r="I109" i="62"/>
  <c r="S107" i="62"/>
  <c r="S106" i="62"/>
  <c r="S105" i="62"/>
  <c r="Q96" i="62"/>
  <c r="P96" i="62"/>
  <c r="O96" i="62"/>
  <c r="N96" i="62"/>
  <c r="M96" i="62"/>
  <c r="L96" i="62"/>
  <c r="I96" i="62"/>
  <c r="S95" i="62"/>
  <c r="I95" i="62"/>
  <c r="G29" i="40"/>
  <c r="S94" i="62"/>
  <c r="S93" i="62"/>
  <c r="S92" i="62"/>
  <c r="H96" i="62"/>
  <c r="Q84" i="62"/>
  <c r="P84" i="62"/>
  <c r="O84" i="62"/>
  <c r="N84" i="62"/>
  <c r="M84" i="62"/>
  <c r="L84" i="62"/>
  <c r="G84" i="62"/>
  <c r="F84" i="62"/>
  <c r="E84" i="62"/>
  <c r="D84" i="62"/>
  <c r="C84" i="62"/>
  <c r="B84" i="62"/>
  <c r="I164" i="62"/>
  <c r="H164" i="62"/>
  <c r="I163" i="62"/>
  <c r="H163" i="62"/>
  <c r="I160" i="62"/>
  <c r="H160" i="62"/>
  <c r="I159" i="62"/>
  <c r="H159" i="62"/>
  <c r="I158" i="62"/>
  <c r="H158" i="62"/>
  <c r="I157" i="62"/>
  <c r="H157" i="62"/>
  <c r="I156" i="62"/>
  <c r="H156" i="62"/>
  <c r="I155" i="62"/>
  <c r="H155" i="62"/>
  <c r="I152" i="62"/>
  <c r="H152" i="62"/>
  <c r="I151" i="62"/>
  <c r="H151" i="62"/>
  <c r="I150" i="62"/>
  <c r="H150" i="62"/>
  <c r="I149" i="62"/>
  <c r="H149" i="62"/>
  <c r="Q64" i="62"/>
  <c r="P64" i="62"/>
  <c r="O64" i="62"/>
  <c r="N64" i="62"/>
  <c r="M64" i="62"/>
  <c r="L64" i="62"/>
  <c r="H64" i="62"/>
  <c r="G64" i="62"/>
  <c r="F64" i="62"/>
  <c r="E64" i="62"/>
  <c r="D64" i="62"/>
  <c r="C64" i="62"/>
  <c r="B64" i="62"/>
  <c r="Q61" i="62"/>
  <c r="Q86" i="62" s="1"/>
  <c r="P61" i="62"/>
  <c r="O61" i="62"/>
  <c r="N61" i="62"/>
  <c r="M61" i="62"/>
  <c r="L61" i="62"/>
  <c r="G61" i="62"/>
  <c r="F61" i="62"/>
  <c r="E61" i="62"/>
  <c r="E86" i="62" s="1"/>
  <c r="D61" i="62"/>
  <c r="C61" i="62"/>
  <c r="B61" i="62"/>
  <c r="B86" i="62" s="1"/>
  <c r="I143" i="62"/>
  <c r="H143" i="62"/>
  <c r="I142" i="62"/>
  <c r="H142" i="62"/>
  <c r="L142" i="62" s="1"/>
  <c r="I141" i="62"/>
  <c r="H141" i="62"/>
  <c r="Q54" i="62"/>
  <c r="P54" i="62"/>
  <c r="O54" i="62"/>
  <c r="N54" i="62"/>
  <c r="M54" i="62"/>
  <c r="L54" i="62"/>
  <c r="B51" i="62"/>
  <c r="A51" i="62"/>
  <c r="R47" i="62"/>
  <c r="D164" i="62" s="1"/>
  <c r="H47" i="62"/>
  <c r="B164" i="62" s="1"/>
  <c r="R46" i="62"/>
  <c r="D163" i="62" s="1"/>
  <c r="H46" i="62"/>
  <c r="B163" i="62" s="1"/>
  <c r="R43" i="62"/>
  <c r="D160" i="62" s="1"/>
  <c r="H43" i="62"/>
  <c r="R42" i="62"/>
  <c r="D159" i="62" s="1"/>
  <c r="H42" i="62"/>
  <c r="B159" i="62" s="1"/>
  <c r="E159" i="62" s="1"/>
  <c r="R41" i="62"/>
  <c r="D158" i="62" s="1"/>
  <c r="H41" i="62"/>
  <c r="B158" i="62" s="1"/>
  <c r="R40" i="62"/>
  <c r="D157" i="62" s="1"/>
  <c r="H40" i="62"/>
  <c r="B157" i="62" s="1"/>
  <c r="R39" i="62"/>
  <c r="D156" i="62" s="1"/>
  <c r="H39" i="62"/>
  <c r="B156" i="62" s="1"/>
  <c r="E156" i="62" s="1"/>
  <c r="R38" i="62"/>
  <c r="D155" i="62" s="1"/>
  <c r="H38" i="62"/>
  <c r="B155" i="62" s="1"/>
  <c r="R35" i="62"/>
  <c r="D152" i="62" s="1"/>
  <c r="H35" i="62"/>
  <c r="B152" i="62" s="1"/>
  <c r="R34" i="62"/>
  <c r="D151" i="62" s="1"/>
  <c r="H34" i="62"/>
  <c r="B151" i="62" s="1"/>
  <c r="E151" i="62" s="1"/>
  <c r="R33" i="62"/>
  <c r="D150" i="62" s="1"/>
  <c r="H33" i="62"/>
  <c r="B150" i="62" s="1"/>
  <c r="R32" i="62"/>
  <c r="D149" i="62" s="1"/>
  <c r="H32" i="62"/>
  <c r="B149" i="62" s="1"/>
  <c r="R29" i="62"/>
  <c r="D146" i="62" s="1"/>
  <c r="H29" i="62"/>
  <c r="B146" i="62" s="1"/>
  <c r="E146" i="62" s="1"/>
  <c r="R26" i="62"/>
  <c r="D143" i="62" s="1"/>
  <c r="H26" i="62"/>
  <c r="B143" i="62" s="1"/>
  <c r="R25" i="62"/>
  <c r="D142" i="62" s="1"/>
  <c r="H25" i="62"/>
  <c r="B142" i="62" s="1"/>
  <c r="E142" i="62" s="1"/>
  <c r="R24" i="62"/>
  <c r="D141" i="62" s="1"/>
  <c r="H24" i="62"/>
  <c r="B141" i="62" s="1"/>
  <c r="B18" i="62"/>
  <c r="A18" i="62"/>
  <c r="A14" i="62"/>
  <c r="B10" i="62"/>
  <c r="A4" i="62"/>
  <c r="A174" i="61"/>
  <c r="A173" i="61"/>
  <c r="F163" i="61"/>
  <c r="F160" i="61"/>
  <c r="F159" i="61"/>
  <c r="F158" i="61"/>
  <c r="F157" i="61"/>
  <c r="F156" i="61"/>
  <c r="F155" i="61"/>
  <c r="F152" i="61"/>
  <c r="F151" i="61"/>
  <c r="F150" i="61"/>
  <c r="F149" i="61"/>
  <c r="F146" i="61"/>
  <c r="F143" i="61"/>
  <c r="F142" i="61"/>
  <c r="F141" i="61"/>
  <c r="B136" i="61"/>
  <c r="R132" i="61"/>
  <c r="H132" i="61"/>
  <c r="I131" i="61"/>
  <c r="I130" i="61"/>
  <c r="H127" i="61"/>
  <c r="H175" i="61" s="1"/>
  <c r="H126" i="61"/>
  <c r="R125" i="61"/>
  <c r="I122" i="61"/>
  <c r="I121" i="61"/>
  <c r="S120" i="61"/>
  <c r="S119" i="61"/>
  <c r="S118" i="61"/>
  <c r="H122" i="61"/>
  <c r="Q109" i="61"/>
  <c r="P109" i="61"/>
  <c r="O109" i="61"/>
  <c r="N109" i="61"/>
  <c r="M109" i="61"/>
  <c r="L109" i="61"/>
  <c r="S108" i="61"/>
  <c r="I108" i="61"/>
  <c r="I109" i="61"/>
  <c r="S107" i="61"/>
  <c r="S106" i="61"/>
  <c r="S105" i="61"/>
  <c r="Q96" i="61"/>
  <c r="P96" i="61"/>
  <c r="O96" i="61"/>
  <c r="N96" i="61"/>
  <c r="M96" i="61"/>
  <c r="L96" i="61"/>
  <c r="I96" i="61"/>
  <c r="S95" i="61"/>
  <c r="I95" i="61"/>
  <c r="G28" i="40"/>
  <c r="S94" i="61"/>
  <c r="S93" i="61"/>
  <c r="S92" i="61"/>
  <c r="H96" i="61"/>
  <c r="Q84" i="61"/>
  <c r="P84" i="61"/>
  <c r="P121" i="61" s="1"/>
  <c r="P122" i="61" s="1"/>
  <c r="O84" i="61"/>
  <c r="N84" i="61"/>
  <c r="M84" i="61"/>
  <c r="L84" i="61"/>
  <c r="G84" i="61"/>
  <c r="F84" i="61"/>
  <c r="E84" i="61"/>
  <c r="D84" i="61"/>
  <c r="C84" i="61"/>
  <c r="B84" i="61"/>
  <c r="I164" i="61"/>
  <c r="H164" i="61"/>
  <c r="I163" i="61"/>
  <c r="H163" i="61"/>
  <c r="I160" i="61"/>
  <c r="H160" i="61"/>
  <c r="I159" i="61"/>
  <c r="H159" i="61"/>
  <c r="I158" i="61"/>
  <c r="H158" i="61"/>
  <c r="L158" i="61" s="1"/>
  <c r="I157" i="61"/>
  <c r="H157" i="61"/>
  <c r="I156" i="61"/>
  <c r="H156" i="61"/>
  <c r="I155" i="61"/>
  <c r="H155" i="61"/>
  <c r="L155" i="61" s="1"/>
  <c r="I152" i="61"/>
  <c r="H152" i="61"/>
  <c r="I151" i="61"/>
  <c r="H151" i="61"/>
  <c r="I150" i="61"/>
  <c r="H150" i="61"/>
  <c r="I149" i="61"/>
  <c r="H149" i="61"/>
  <c r="Q64" i="61"/>
  <c r="P64" i="61"/>
  <c r="O64" i="61"/>
  <c r="N64" i="61"/>
  <c r="M64" i="61"/>
  <c r="L64" i="61"/>
  <c r="H64" i="61"/>
  <c r="G64" i="61"/>
  <c r="F64" i="61"/>
  <c r="E64" i="61"/>
  <c r="D64" i="61"/>
  <c r="C64" i="61"/>
  <c r="B64" i="61"/>
  <c r="Q61" i="61"/>
  <c r="P61" i="61"/>
  <c r="O61" i="61"/>
  <c r="O86" i="61" s="1"/>
  <c r="N61" i="61"/>
  <c r="M61" i="61"/>
  <c r="L61" i="61"/>
  <c r="G61" i="61"/>
  <c r="F61" i="61"/>
  <c r="F86" i="61" s="1"/>
  <c r="E61" i="61"/>
  <c r="E86" i="61" s="1"/>
  <c r="D61" i="61"/>
  <c r="C61" i="61"/>
  <c r="B61" i="61"/>
  <c r="I143" i="61"/>
  <c r="H143" i="61"/>
  <c r="I142" i="61"/>
  <c r="H142" i="61"/>
  <c r="I141" i="61"/>
  <c r="H141" i="61"/>
  <c r="Q54" i="61"/>
  <c r="P54" i="61"/>
  <c r="O54" i="61"/>
  <c r="N54" i="61"/>
  <c r="M54" i="61"/>
  <c r="L54" i="61"/>
  <c r="B51" i="61"/>
  <c r="A51" i="61"/>
  <c r="R47" i="61"/>
  <c r="D164" i="61" s="1"/>
  <c r="H47" i="61"/>
  <c r="B164" i="61" s="1"/>
  <c r="R46" i="61"/>
  <c r="D163" i="61" s="1"/>
  <c r="H46" i="61"/>
  <c r="B163" i="61" s="1"/>
  <c r="R43" i="61"/>
  <c r="D160" i="61" s="1"/>
  <c r="H43" i="61"/>
  <c r="R42" i="61"/>
  <c r="D159" i="61" s="1"/>
  <c r="H42" i="61"/>
  <c r="B159" i="61" s="1"/>
  <c r="R41" i="61"/>
  <c r="D158" i="61" s="1"/>
  <c r="H41" i="61"/>
  <c r="B158" i="61" s="1"/>
  <c r="R40" i="61"/>
  <c r="D157" i="61" s="1"/>
  <c r="H40" i="61"/>
  <c r="B157" i="61" s="1"/>
  <c r="R39" i="61"/>
  <c r="D156" i="61" s="1"/>
  <c r="H39" i="61"/>
  <c r="B156" i="61" s="1"/>
  <c r="R38" i="61"/>
  <c r="D155" i="61" s="1"/>
  <c r="H38" i="61"/>
  <c r="B155" i="61" s="1"/>
  <c r="R35" i="61"/>
  <c r="D152" i="61" s="1"/>
  <c r="H35" i="61"/>
  <c r="B152" i="61" s="1"/>
  <c r="R34" i="61"/>
  <c r="D151" i="61" s="1"/>
  <c r="H34" i="61"/>
  <c r="B151" i="61" s="1"/>
  <c r="R33" i="61"/>
  <c r="D150" i="61" s="1"/>
  <c r="H33" i="61"/>
  <c r="B150" i="61" s="1"/>
  <c r="R32" i="61"/>
  <c r="D149" i="61" s="1"/>
  <c r="H32" i="61"/>
  <c r="B149" i="61" s="1"/>
  <c r="R29" i="61"/>
  <c r="D146" i="61" s="1"/>
  <c r="H29" i="61"/>
  <c r="B146" i="61" s="1"/>
  <c r="R26" i="61"/>
  <c r="D143" i="61" s="1"/>
  <c r="H26" i="61"/>
  <c r="B143" i="61" s="1"/>
  <c r="R25" i="61"/>
  <c r="D142" i="61" s="1"/>
  <c r="H25" i="61"/>
  <c r="B142" i="61" s="1"/>
  <c r="R24" i="61"/>
  <c r="D141" i="61" s="1"/>
  <c r="H24" i="61"/>
  <c r="B141" i="61" s="1"/>
  <c r="B18" i="61"/>
  <c r="A18" i="61"/>
  <c r="A14" i="61"/>
  <c r="B10" i="61"/>
  <c r="A4" i="61"/>
  <c r="A174" i="60"/>
  <c r="A173" i="60"/>
  <c r="F163" i="60"/>
  <c r="F160" i="60"/>
  <c r="F159" i="60"/>
  <c r="F158" i="60"/>
  <c r="F157" i="60"/>
  <c r="F156" i="60"/>
  <c r="F155" i="60"/>
  <c r="F152" i="60"/>
  <c r="F151" i="60"/>
  <c r="F150" i="60"/>
  <c r="F149" i="60"/>
  <c r="I146" i="60"/>
  <c r="F146" i="60"/>
  <c r="F143" i="60"/>
  <c r="F142" i="60"/>
  <c r="F141" i="60"/>
  <c r="B136" i="60"/>
  <c r="R132" i="60"/>
  <c r="H132" i="60"/>
  <c r="I131" i="60"/>
  <c r="I130" i="60"/>
  <c r="H127" i="60"/>
  <c r="H175" i="60" s="1"/>
  <c r="H126" i="60"/>
  <c r="R125" i="60"/>
  <c r="I122" i="60"/>
  <c r="I121" i="60"/>
  <c r="S120" i="60"/>
  <c r="S119" i="60"/>
  <c r="S118" i="60"/>
  <c r="Q109" i="60"/>
  <c r="P109" i="60"/>
  <c r="O109" i="60"/>
  <c r="N109" i="60"/>
  <c r="M109" i="60"/>
  <c r="L109" i="60"/>
  <c r="S108" i="60"/>
  <c r="I108" i="60"/>
  <c r="S107" i="60"/>
  <c r="S106" i="60"/>
  <c r="S105" i="60"/>
  <c r="H109" i="60"/>
  <c r="Q96" i="60"/>
  <c r="P96" i="60"/>
  <c r="O96" i="60"/>
  <c r="N96" i="60"/>
  <c r="M96" i="60"/>
  <c r="L96" i="60"/>
  <c r="I96" i="60"/>
  <c r="S94" i="60"/>
  <c r="S93" i="60"/>
  <c r="S92" i="60"/>
  <c r="H96" i="60"/>
  <c r="Q84" i="60"/>
  <c r="P84" i="60"/>
  <c r="O84" i="60"/>
  <c r="N84" i="60"/>
  <c r="M84" i="60"/>
  <c r="L84" i="60"/>
  <c r="G84" i="60"/>
  <c r="F84" i="60"/>
  <c r="E84" i="60"/>
  <c r="D84" i="60"/>
  <c r="C84" i="60"/>
  <c r="B84" i="60"/>
  <c r="I164" i="60"/>
  <c r="H164" i="60"/>
  <c r="I163" i="60"/>
  <c r="H163" i="60"/>
  <c r="L163" i="60" s="1"/>
  <c r="I160" i="60"/>
  <c r="H160" i="60"/>
  <c r="I159" i="60"/>
  <c r="H159" i="60"/>
  <c r="I158" i="60"/>
  <c r="H158" i="60"/>
  <c r="I157" i="60"/>
  <c r="H157" i="60"/>
  <c r="I156" i="60"/>
  <c r="H156" i="60"/>
  <c r="I155" i="60"/>
  <c r="H155" i="60"/>
  <c r="L155" i="60" s="1"/>
  <c r="I152" i="60"/>
  <c r="H152" i="60"/>
  <c r="I151" i="60"/>
  <c r="H151" i="60"/>
  <c r="I150" i="60"/>
  <c r="H150" i="60"/>
  <c r="I149" i="60"/>
  <c r="H149" i="60"/>
  <c r="R64" i="60"/>
  <c r="Q64" i="60"/>
  <c r="P64" i="60"/>
  <c r="O64" i="60"/>
  <c r="N64" i="60"/>
  <c r="M64" i="60"/>
  <c r="L64" i="60"/>
  <c r="G64" i="60"/>
  <c r="F64" i="60"/>
  <c r="E64" i="60"/>
  <c r="D64" i="60"/>
  <c r="C64" i="60"/>
  <c r="B64" i="60"/>
  <c r="Q61" i="60"/>
  <c r="P61" i="60"/>
  <c r="O61" i="60"/>
  <c r="O86" i="60" s="1"/>
  <c r="N61" i="60"/>
  <c r="M61" i="60"/>
  <c r="L61" i="60"/>
  <c r="G61" i="60"/>
  <c r="F61" i="60"/>
  <c r="E61" i="60"/>
  <c r="E86" i="60" s="1"/>
  <c r="D61" i="60"/>
  <c r="C61" i="60"/>
  <c r="B61" i="60"/>
  <c r="I143" i="60"/>
  <c r="H143" i="60"/>
  <c r="I142" i="60"/>
  <c r="H142" i="60"/>
  <c r="I141" i="60"/>
  <c r="H141" i="60"/>
  <c r="Q54" i="60"/>
  <c r="P54" i="60"/>
  <c r="O54" i="60"/>
  <c r="N54" i="60"/>
  <c r="M54" i="60"/>
  <c r="L54" i="60"/>
  <c r="B51" i="60"/>
  <c r="A51" i="60"/>
  <c r="R47" i="60"/>
  <c r="D164" i="60" s="1"/>
  <c r="H47" i="60"/>
  <c r="B164" i="60" s="1"/>
  <c r="R46" i="60"/>
  <c r="D163" i="60" s="1"/>
  <c r="H46" i="60"/>
  <c r="B163" i="60" s="1"/>
  <c r="R43" i="60"/>
  <c r="D160" i="60" s="1"/>
  <c r="H43" i="60"/>
  <c r="B160" i="60" s="1"/>
  <c r="R42" i="60"/>
  <c r="D159" i="60" s="1"/>
  <c r="H42" i="60"/>
  <c r="B159" i="60" s="1"/>
  <c r="R41" i="60"/>
  <c r="D158" i="60" s="1"/>
  <c r="H41" i="60"/>
  <c r="B158" i="60" s="1"/>
  <c r="R40" i="60"/>
  <c r="D157" i="60" s="1"/>
  <c r="H40" i="60"/>
  <c r="B157" i="60" s="1"/>
  <c r="R39" i="60"/>
  <c r="D156" i="60" s="1"/>
  <c r="H39" i="60"/>
  <c r="B156" i="60" s="1"/>
  <c r="R38" i="60"/>
  <c r="D155" i="60" s="1"/>
  <c r="H38" i="60"/>
  <c r="B155" i="60" s="1"/>
  <c r="R35" i="60"/>
  <c r="D152" i="60" s="1"/>
  <c r="H35" i="60"/>
  <c r="B152" i="60" s="1"/>
  <c r="R34" i="60"/>
  <c r="D151" i="60" s="1"/>
  <c r="H34" i="60"/>
  <c r="B151" i="60" s="1"/>
  <c r="R33" i="60"/>
  <c r="D150" i="60" s="1"/>
  <c r="H33" i="60"/>
  <c r="R32" i="60"/>
  <c r="D149" i="60" s="1"/>
  <c r="H32" i="60"/>
  <c r="B149" i="60" s="1"/>
  <c r="R29" i="60"/>
  <c r="D146" i="60" s="1"/>
  <c r="H29" i="60"/>
  <c r="B146" i="60" s="1"/>
  <c r="R26" i="60"/>
  <c r="D143" i="60" s="1"/>
  <c r="H26" i="60"/>
  <c r="B143" i="60" s="1"/>
  <c r="R25" i="60"/>
  <c r="D142" i="60" s="1"/>
  <c r="H25" i="60"/>
  <c r="B142" i="60" s="1"/>
  <c r="R24" i="60"/>
  <c r="D141" i="60" s="1"/>
  <c r="H24" i="60"/>
  <c r="B141" i="60" s="1"/>
  <c r="B18" i="60"/>
  <c r="A18" i="60"/>
  <c r="A14" i="60"/>
  <c r="B10" i="60"/>
  <c r="A4" i="60"/>
  <c r="A174" i="59"/>
  <c r="A173" i="59"/>
  <c r="F163" i="59"/>
  <c r="F160" i="59"/>
  <c r="F159" i="59"/>
  <c r="F158" i="59"/>
  <c r="F157" i="59"/>
  <c r="F156" i="59"/>
  <c r="F155" i="59"/>
  <c r="F152" i="59"/>
  <c r="F151" i="59"/>
  <c r="F150" i="59"/>
  <c r="F149" i="59"/>
  <c r="I146" i="59"/>
  <c r="F146" i="59"/>
  <c r="F143" i="59"/>
  <c r="F142" i="59"/>
  <c r="F141" i="59"/>
  <c r="B136" i="59"/>
  <c r="R132" i="59"/>
  <c r="H132" i="59"/>
  <c r="I131" i="59"/>
  <c r="I130" i="59"/>
  <c r="H127" i="59"/>
  <c r="H175" i="59" s="1"/>
  <c r="H126" i="59"/>
  <c r="R125" i="59"/>
  <c r="I122" i="59"/>
  <c r="I121" i="59"/>
  <c r="S120" i="59"/>
  <c r="S119" i="59"/>
  <c r="S118" i="59"/>
  <c r="Q109" i="59"/>
  <c r="P109" i="59"/>
  <c r="O109" i="59"/>
  <c r="N109" i="59"/>
  <c r="M109" i="59"/>
  <c r="L109" i="59"/>
  <c r="S108" i="59"/>
  <c r="I108" i="59"/>
  <c r="S107" i="59"/>
  <c r="S106" i="59"/>
  <c r="S105" i="59"/>
  <c r="H109" i="59"/>
  <c r="Q96" i="59"/>
  <c r="P96" i="59"/>
  <c r="O96" i="59"/>
  <c r="N96" i="59"/>
  <c r="M96" i="59"/>
  <c r="L96" i="59"/>
  <c r="I96" i="59"/>
  <c r="S94" i="59"/>
  <c r="S93" i="59"/>
  <c r="S92" i="59"/>
  <c r="H96" i="59"/>
  <c r="Q84" i="59"/>
  <c r="P84" i="59"/>
  <c r="O84" i="59"/>
  <c r="N84" i="59"/>
  <c r="M84" i="59"/>
  <c r="L84" i="59"/>
  <c r="G84" i="59"/>
  <c r="F84" i="59"/>
  <c r="E84" i="59"/>
  <c r="D84" i="59"/>
  <c r="C84" i="59"/>
  <c r="B84" i="59"/>
  <c r="I164" i="59"/>
  <c r="H164" i="59"/>
  <c r="I163" i="59"/>
  <c r="H163" i="59"/>
  <c r="I160" i="59"/>
  <c r="H160" i="59"/>
  <c r="I159" i="59"/>
  <c r="H159" i="59"/>
  <c r="I158" i="59"/>
  <c r="H158" i="59"/>
  <c r="I157" i="59"/>
  <c r="H157" i="59"/>
  <c r="I156" i="59"/>
  <c r="H156" i="59"/>
  <c r="I155" i="59"/>
  <c r="H155" i="59"/>
  <c r="I152" i="59"/>
  <c r="H152" i="59"/>
  <c r="I151" i="59"/>
  <c r="H151" i="59"/>
  <c r="I150" i="59"/>
  <c r="H150" i="59"/>
  <c r="I149" i="59"/>
  <c r="H149" i="59"/>
  <c r="R64" i="59"/>
  <c r="Q64" i="59"/>
  <c r="P64" i="59"/>
  <c r="O64" i="59"/>
  <c r="N64" i="59"/>
  <c r="M64" i="59"/>
  <c r="L64" i="59"/>
  <c r="G64" i="59"/>
  <c r="F64" i="59"/>
  <c r="E64" i="59"/>
  <c r="D64" i="59"/>
  <c r="C64" i="59"/>
  <c r="B64" i="59"/>
  <c r="Q61" i="59"/>
  <c r="P61" i="59"/>
  <c r="P86" i="59" s="1"/>
  <c r="O61" i="59"/>
  <c r="N61" i="59"/>
  <c r="M61" i="59"/>
  <c r="M86" i="59" s="1"/>
  <c r="L61" i="59"/>
  <c r="G61" i="59"/>
  <c r="F61" i="59"/>
  <c r="E61" i="59"/>
  <c r="D61" i="59"/>
  <c r="C61" i="59"/>
  <c r="C86" i="59" s="1"/>
  <c r="B61" i="59"/>
  <c r="I143" i="59"/>
  <c r="H143" i="59"/>
  <c r="I142" i="59"/>
  <c r="H142" i="59"/>
  <c r="I141" i="59"/>
  <c r="H141" i="59"/>
  <c r="Q54" i="59"/>
  <c r="P54" i="59"/>
  <c r="O54" i="59"/>
  <c r="N54" i="59"/>
  <c r="M54" i="59"/>
  <c r="L54" i="59"/>
  <c r="B51" i="59"/>
  <c r="A51" i="59"/>
  <c r="R47" i="59"/>
  <c r="D164" i="59" s="1"/>
  <c r="H47" i="59"/>
  <c r="B164" i="59" s="1"/>
  <c r="R46" i="59"/>
  <c r="D163" i="59" s="1"/>
  <c r="H46" i="59"/>
  <c r="B163" i="59" s="1"/>
  <c r="R43" i="59"/>
  <c r="D160" i="59" s="1"/>
  <c r="H43" i="59"/>
  <c r="B160" i="59" s="1"/>
  <c r="R42" i="59"/>
  <c r="D159" i="59" s="1"/>
  <c r="H42" i="59"/>
  <c r="B159" i="59" s="1"/>
  <c r="R41" i="59"/>
  <c r="D158" i="59" s="1"/>
  <c r="H41" i="59"/>
  <c r="B158" i="59" s="1"/>
  <c r="R40" i="59"/>
  <c r="D157" i="59" s="1"/>
  <c r="H40" i="59"/>
  <c r="B157" i="59" s="1"/>
  <c r="R39" i="59"/>
  <c r="D156" i="59" s="1"/>
  <c r="H39" i="59"/>
  <c r="B156" i="59" s="1"/>
  <c r="R38" i="59"/>
  <c r="D155" i="59" s="1"/>
  <c r="H38" i="59"/>
  <c r="B155" i="59" s="1"/>
  <c r="E155" i="59" s="1"/>
  <c r="R35" i="59"/>
  <c r="D152" i="59" s="1"/>
  <c r="H35" i="59"/>
  <c r="B152" i="59" s="1"/>
  <c r="R34" i="59"/>
  <c r="D151" i="59" s="1"/>
  <c r="H34" i="59"/>
  <c r="B151" i="59" s="1"/>
  <c r="R33" i="59"/>
  <c r="D150" i="59" s="1"/>
  <c r="H33" i="59"/>
  <c r="B150" i="59" s="1"/>
  <c r="R32" i="59"/>
  <c r="D149" i="59" s="1"/>
  <c r="H32" i="59"/>
  <c r="B149" i="59" s="1"/>
  <c r="R29" i="59"/>
  <c r="D146" i="59" s="1"/>
  <c r="H29" i="59"/>
  <c r="B146" i="59" s="1"/>
  <c r="R26" i="59"/>
  <c r="D143" i="59" s="1"/>
  <c r="H26" i="59"/>
  <c r="B143" i="59" s="1"/>
  <c r="R25" i="59"/>
  <c r="D142" i="59" s="1"/>
  <c r="H25" i="59"/>
  <c r="B142" i="59" s="1"/>
  <c r="R24" i="59"/>
  <c r="D141" i="59" s="1"/>
  <c r="H24" i="59"/>
  <c r="B141" i="59" s="1"/>
  <c r="B18" i="59"/>
  <c r="A18" i="59"/>
  <c r="A14" i="59"/>
  <c r="B10" i="59"/>
  <c r="A4" i="59"/>
  <c r="A174" i="58"/>
  <c r="A173" i="58"/>
  <c r="F163" i="58"/>
  <c r="F160" i="58"/>
  <c r="F159" i="58"/>
  <c r="F158" i="58"/>
  <c r="F157" i="58"/>
  <c r="F156" i="58"/>
  <c r="F155" i="58"/>
  <c r="F152" i="58"/>
  <c r="F151" i="58"/>
  <c r="F150" i="58"/>
  <c r="F149" i="58"/>
  <c r="I146" i="58"/>
  <c r="F146" i="58"/>
  <c r="F143" i="58"/>
  <c r="F142" i="58"/>
  <c r="F141" i="58"/>
  <c r="B136" i="58"/>
  <c r="R132" i="58"/>
  <c r="H132" i="58"/>
  <c r="I131" i="58"/>
  <c r="I130" i="58"/>
  <c r="H127" i="58"/>
  <c r="H175" i="58" s="1"/>
  <c r="H126" i="58"/>
  <c r="R125" i="58"/>
  <c r="I122" i="58"/>
  <c r="I121" i="58"/>
  <c r="S120" i="58"/>
  <c r="S119" i="58"/>
  <c r="S118" i="58"/>
  <c r="Q109" i="58"/>
  <c r="P109" i="58"/>
  <c r="O109" i="58"/>
  <c r="N109" i="58"/>
  <c r="M109" i="58"/>
  <c r="L109" i="58"/>
  <c r="S108" i="58"/>
  <c r="I108" i="58"/>
  <c r="S107" i="58"/>
  <c r="S106" i="58"/>
  <c r="S105" i="58"/>
  <c r="H109" i="58"/>
  <c r="Q96" i="58"/>
  <c r="P96" i="58"/>
  <c r="O96" i="58"/>
  <c r="N96" i="58"/>
  <c r="M96" i="58"/>
  <c r="L96" i="58"/>
  <c r="I96" i="58"/>
  <c r="S94" i="58"/>
  <c r="S93" i="58"/>
  <c r="S92" i="58"/>
  <c r="H96" i="58"/>
  <c r="Q84" i="58"/>
  <c r="P84" i="58"/>
  <c r="O84" i="58"/>
  <c r="N84" i="58"/>
  <c r="M84" i="58"/>
  <c r="L84" i="58"/>
  <c r="G84" i="58"/>
  <c r="F84" i="58"/>
  <c r="E84" i="58"/>
  <c r="D84" i="58"/>
  <c r="C84" i="58"/>
  <c r="B84" i="58"/>
  <c r="I164" i="58"/>
  <c r="H164" i="58"/>
  <c r="I163" i="58"/>
  <c r="H163" i="58"/>
  <c r="I160" i="58"/>
  <c r="H160" i="58"/>
  <c r="I159" i="58"/>
  <c r="H159" i="58"/>
  <c r="I158" i="58"/>
  <c r="H158" i="58"/>
  <c r="I157" i="58"/>
  <c r="H157" i="58"/>
  <c r="I156" i="58"/>
  <c r="H156" i="58"/>
  <c r="I155" i="58"/>
  <c r="H155" i="58"/>
  <c r="I152" i="58"/>
  <c r="H152" i="58"/>
  <c r="I151" i="58"/>
  <c r="H151" i="58"/>
  <c r="I150" i="58"/>
  <c r="H150" i="58"/>
  <c r="I149" i="58"/>
  <c r="H149" i="58"/>
  <c r="R64" i="58"/>
  <c r="Q64" i="58"/>
  <c r="P64" i="58"/>
  <c r="O64" i="58"/>
  <c r="N64" i="58"/>
  <c r="M64" i="58"/>
  <c r="L64" i="58"/>
  <c r="G64" i="58"/>
  <c r="F64" i="58"/>
  <c r="E64" i="58"/>
  <c r="D64" i="58"/>
  <c r="C64" i="58"/>
  <c r="B64" i="58"/>
  <c r="Q61" i="58"/>
  <c r="P61" i="58"/>
  <c r="O61" i="58"/>
  <c r="N61" i="58"/>
  <c r="M61" i="58"/>
  <c r="M86" i="58" s="1"/>
  <c r="L61" i="58"/>
  <c r="G61" i="58"/>
  <c r="F61" i="58"/>
  <c r="E61" i="58"/>
  <c r="D61" i="58"/>
  <c r="C61" i="58"/>
  <c r="B61" i="58"/>
  <c r="I143" i="58"/>
  <c r="H143" i="58"/>
  <c r="I142" i="58"/>
  <c r="H142" i="58"/>
  <c r="I141" i="58"/>
  <c r="H141" i="58"/>
  <c r="Q54" i="58"/>
  <c r="P54" i="58"/>
  <c r="O54" i="58"/>
  <c r="N54" i="58"/>
  <c r="M54" i="58"/>
  <c r="L54" i="58"/>
  <c r="B51" i="58"/>
  <c r="A51" i="58"/>
  <c r="R47" i="58"/>
  <c r="D164" i="58" s="1"/>
  <c r="H47" i="58"/>
  <c r="B164" i="58" s="1"/>
  <c r="R46" i="58"/>
  <c r="D163" i="58" s="1"/>
  <c r="H46" i="58"/>
  <c r="B163" i="58" s="1"/>
  <c r="R43" i="58"/>
  <c r="D160" i="58" s="1"/>
  <c r="H43" i="58"/>
  <c r="B160" i="58" s="1"/>
  <c r="R42" i="58"/>
  <c r="D159" i="58" s="1"/>
  <c r="H42" i="58"/>
  <c r="B159" i="58" s="1"/>
  <c r="R41" i="58"/>
  <c r="D158" i="58" s="1"/>
  <c r="H41" i="58"/>
  <c r="B158" i="58" s="1"/>
  <c r="R40" i="58"/>
  <c r="D157" i="58" s="1"/>
  <c r="H40" i="58"/>
  <c r="B157" i="58" s="1"/>
  <c r="R39" i="58"/>
  <c r="D156" i="58" s="1"/>
  <c r="H39" i="58"/>
  <c r="B156" i="58" s="1"/>
  <c r="R38" i="58"/>
  <c r="D155" i="58" s="1"/>
  <c r="H38" i="58"/>
  <c r="B155" i="58" s="1"/>
  <c r="R35" i="58"/>
  <c r="D152" i="58" s="1"/>
  <c r="H35" i="58"/>
  <c r="B152" i="58" s="1"/>
  <c r="R34" i="58"/>
  <c r="D151" i="58" s="1"/>
  <c r="H34" i="58"/>
  <c r="B151" i="58" s="1"/>
  <c r="R33" i="58"/>
  <c r="D150" i="58" s="1"/>
  <c r="H33" i="58"/>
  <c r="B150" i="58" s="1"/>
  <c r="R32" i="58"/>
  <c r="D149" i="58" s="1"/>
  <c r="H32" i="58"/>
  <c r="B149" i="58" s="1"/>
  <c r="R29" i="58"/>
  <c r="D146" i="58" s="1"/>
  <c r="H29" i="58"/>
  <c r="B146" i="58" s="1"/>
  <c r="R26" i="58"/>
  <c r="D143" i="58" s="1"/>
  <c r="H26" i="58"/>
  <c r="B143" i="58" s="1"/>
  <c r="R25" i="58"/>
  <c r="D142" i="58" s="1"/>
  <c r="H25" i="58"/>
  <c r="B142" i="58" s="1"/>
  <c r="R24" i="58"/>
  <c r="D141" i="58" s="1"/>
  <c r="H24" i="58"/>
  <c r="B141" i="58" s="1"/>
  <c r="B18" i="58"/>
  <c r="A18" i="58"/>
  <c r="A14" i="58"/>
  <c r="B10" i="58"/>
  <c r="A4" i="58"/>
  <c r="A174" i="57"/>
  <c r="A173" i="57"/>
  <c r="F163" i="57"/>
  <c r="F160" i="57"/>
  <c r="F159" i="57"/>
  <c r="F158" i="57"/>
  <c r="F157" i="57"/>
  <c r="F156" i="57"/>
  <c r="F155" i="57"/>
  <c r="F152" i="57"/>
  <c r="F151" i="57"/>
  <c r="F150" i="57"/>
  <c r="F149" i="57"/>
  <c r="F146" i="57"/>
  <c r="F143" i="57"/>
  <c r="F142" i="57"/>
  <c r="F141" i="57"/>
  <c r="B136" i="57"/>
  <c r="R132" i="57"/>
  <c r="H132" i="57"/>
  <c r="I131" i="57"/>
  <c r="I130" i="57"/>
  <c r="H127" i="57"/>
  <c r="H175" i="57" s="1"/>
  <c r="H126" i="57"/>
  <c r="R125" i="57"/>
  <c r="I122" i="57"/>
  <c r="I121" i="57"/>
  <c r="S120" i="57"/>
  <c r="S119" i="57"/>
  <c r="S118" i="57"/>
  <c r="H122" i="57"/>
  <c r="Q109" i="57"/>
  <c r="P109" i="57"/>
  <c r="O109" i="57"/>
  <c r="N109" i="57"/>
  <c r="M109" i="57"/>
  <c r="L109" i="57"/>
  <c r="S108" i="57"/>
  <c r="I108" i="57"/>
  <c r="I109" i="57"/>
  <c r="S107" i="57"/>
  <c r="S106" i="57"/>
  <c r="S105" i="57"/>
  <c r="Q96" i="57"/>
  <c r="P96" i="57"/>
  <c r="O96" i="57"/>
  <c r="N96" i="57"/>
  <c r="M96" i="57"/>
  <c r="L96" i="57"/>
  <c r="I96" i="57"/>
  <c r="S95" i="57"/>
  <c r="I95" i="57"/>
  <c r="G24" i="40"/>
  <c r="S94" i="57"/>
  <c r="S93" i="57"/>
  <c r="S92" i="57"/>
  <c r="H96" i="57"/>
  <c r="Q84" i="57"/>
  <c r="P84" i="57"/>
  <c r="O84" i="57"/>
  <c r="N84" i="57"/>
  <c r="M84" i="57"/>
  <c r="L84" i="57"/>
  <c r="G84" i="57"/>
  <c r="F84" i="57"/>
  <c r="E84" i="57"/>
  <c r="D84" i="57"/>
  <c r="C84" i="57"/>
  <c r="B84" i="57"/>
  <c r="I164" i="57"/>
  <c r="H164" i="57"/>
  <c r="I163" i="57"/>
  <c r="H163" i="57"/>
  <c r="I160" i="57"/>
  <c r="H160" i="57"/>
  <c r="I159" i="57"/>
  <c r="H159" i="57"/>
  <c r="I158" i="57"/>
  <c r="H158" i="57"/>
  <c r="I157" i="57"/>
  <c r="H157" i="57"/>
  <c r="I156" i="57"/>
  <c r="H156" i="57"/>
  <c r="I155" i="57"/>
  <c r="H155" i="57"/>
  <c r="I152" i="57"/>
  <c r="H152" i="57"/>
  <c r="I151" i="57"/>
  <c r="H151" i="57"/>
  <c r="I150" i="57"/>
  <c r="H150" i="57"/>
  <c r="I149" i="57"/>
  <c r="H149" i="57"/>
  <c r="Q64" i="57"/>
  <c r="P64" i="57"/>
  <c r="O64" i="57"/>
  <c r="N64" i="57"/>
  <c r="M64" i="57"/>
  <c r="L64" i="57"/>
  <c r="H64" i="57"/>
  <c r="G64" i="57"/>
  <c r="F64" i="57"/>
  <c r="E64" i="57"/>
  <c r="D64" i="57"/>
  <c r="C64" i="57"/>
  <c r="B64" i="57"/>
  <c r="Q61" i="57"/>
  <c r="P61" i="57"/>
  <c r="O61" i="57"/>
  <c r="N61" i="57"/>
  <c r="N86" i="57" s="1"/>
  <c r="M61" i="57"/>
  <c r="L61" i="57"/>
  <c r="G61" i="57"/>
  <c r="F61" i="57"/>
  <c r="E61" i="57"/>
  <c r="D61" i="57"/>
  <c r="C61" i="57"/>
  <c r="B61" i="57"/>
  <c r="I143" i="57"/>
  <c r="H143" i="57"/>
  <c r="I142" i="57"/>
  <c r="H142" i="57"/>
  <c r="I141" i="57"/>
  <c r="H141" i="57"/>
  <c r="Q54" i="57"/>
  <c r="P54" i="57"/>
  <c r="O54" i="57"/>
  <c r="N54" i="57"/>
  <c r="M54" i="57"/>
  <c r="L54" i="57"/>
  <c r="B51" i="57"/>
  <c r="A51" i="57"/>
  <c r="R47" i="57"/>
  <c r="D164" i="57" s="1"/>
  <c r="H47" i="57"/>
  <c r="B164" i="57" s="1"/>
  <c r="R46" i="57"/>
  <c r="D163" i="57" s="1"/>
  <c r="H46" i="57"/>
  <c r="B163" i="57" s="1"/>
  <c r="R43" i="57"/>
  <c r="D160" i="57" s="1"/>
  <c r="H43" i="57"/>
  <c r="R42" i="57"/>
  <c r="D159" i="57" s="1"/>
  <c r="H42" i="57"/>
  <c r="B159" i="57" s="1"/>
  <c r="R41" i="57"/>
  <c r="D158" i="57" s="1"/>
  <c r="H41" i="57"/>
  <c r="B158" i="57" s="1"/>
  <c r="R40" i="57"/>
  <c r="D157" i="57" s="1"/>
  <c r="H40" i="57"/>
  <c r="B157" i="57" s="1"/>
  <c r="R39" i="57"/>
  <c r="D156" i="57" s="1"/>
  <c r="H39" i="57"/>
  <c r="R38" i="57"/>
  <c r="D155" i="57" s="1"/>
  <c r="H38" i="57"/>
  <c r="B155" i="57" s="1"/>
  <c r="R35" i="57"/>
  <c r="D152" i="57" s="1"/>
  <c r="H35" i="57"/>
  <c r="B152" i="57" s="1"/>
  <c r="R34" i="57"/>
  <c r="D151" i="57" s="1"/>
  <c r="H34" i="57"/>
  <c r="B151" i="57" s="1"/>
  <c r="R33" i="57"/>
  <c r="D150" i="57" s="1"/>
  <c r="H33" i="57"/>
  <c r="B150" i="57" s="1"/>
  <c r="R32" i="57"/>
  <c r="D149" i="57" s="1"/>
  <c r="H32" i="57"/>
  <c r="B149" i="57" s="1"/>
  <c r="E149" i="57" s="1"/>
  <c r="R29" i="57"/>
  <c r="D146" i="57" s="1"/>
  <c r="H29" i="57"/>
  <c r="B146" i="57" s="1"/>
  <c r="R26" i="57"/>
  <c r="D143" i="57" s="1"/>
  <c r="H26" i="57"/>
  <c r="B143" i="57" s="1"/>
  <c r="E143" i="57" s="1"/>
  <c r="R25" i="57"/>
  <c r="D142" i="57" s="1"/>
  <c r="H25" i="57"/>
  <c r="B142" i="57" s="1"/>
  <c r="R24" i="57"/>
  <c r="D141" i="57" s="1"/>
  <c r="H24" i="57"/>
  <c r="B141" i="57" s="1"/>
  <c r="B18" i="57"/>
  <c r="A18" i="57"/>
  <c r="A14" i="57"/>
  <c r="B10" i="57"/>
  <c r="A4" i="57"/>
  <c r="A174" i="56"/>
  <c r="A173" i="56"/>
  <c r="F163" i="56"/>
  <c r="F160" i="56"/>
  <c r="F159" i="56"/>
  <c r="F158" i="56"/>
  <c r="F157" i="56"/>
  <c r="F156" i="56"/>
  <c r="F155" i="56"/>
  <c r="F152" i="56"/>
  <c r="F151" i="56"/>
  <c r="F150" i="56"/>
  <c r="F149" i="56"/>
  <c r="F146" i="56"/>
  <c r="F143" i="56"/>
  <c r="F142" i="56"/>
  <c r="F141" i="56"/>
  <c r="B136" i="56"/>
  <c r="R132" i="56"/>
  <c r="H132" i="56"/>
  <c r="I131" i="56"/>
  <c r="I130" i="56"/>
  <c r="H127" i="56"/>
  <c r="H175" i="56" s="1"/>
  <c r="H126" i="56"/>
  <c r="R125" i="56"/>
  <c r="I122" i="56"/>
  <c r="I121" i="56"/>
  <c r="S120" i="56"/>
  <c r="S119" i="56"/>
  <c r="S118" i="56"/>
  <c r="H122" i="56"/>
  <c r="Q109" i="56"/>
  <c r="P109" i="56"/>
  <c r="O109" i="56"/>
  <c r="N109" i="56"/>
  <c r="M109" i="56"/>
  <c r="L109" i="56"/>
  <c r="S108" i="56"/>
  <c r="I108" i="56"/>
  <c r="I109" i="56"/>
  <c r="S107" i="56"/>
  <c r="S106" i="56"/>
  <c r="S105" i="56"/>
  <c r="Q96" i="56"/>
  <c r="P96" i="56"/>
  <c r="O96" i="56"/>
  <c r="N96" i="56"/>
  <c r="M96" i="56"/>
  <c r="L96" i="56"/>
  <c r="I96" i="56"/>
  <c r="S95" i="56"/>
  <c r="I95" i="56"/>
  <c r="G23" i="40"/>
  <c r="S94" i="56"/>
  <c r="S93" i="56"/>
  <c r="S92" i="56"/>
  <c r="H96" i="56"/>
  <c r="Q84" i="56"/>
  <c r="P84" i="56"/>
  <c r="O84" i="56"/>
  <c r="N84" i="56"/>
  <c r="M84" i="56"/>
  <c r="L84" i="56"/>
  <c r="G84" i="56"/>
  <c r="F84" i="56"/>
  <c r="E84" i="56"/>
  <c r="D84" i="56"/>
  <c r="C84" i="56"/>
  <c r="B84" i="56"/>
  <c r="I164" i="56"/>
  <c r="H164" i="56"/>
  <c r="I163" i="56"/>
  <c r="H163" i="56"/>
  <c r="I160" i="56"/>
  <c r="H160" i="56"/>
  <c r="I159" i="56"/>
  <c r="H159" i="56"/>
  <c r="I158" i="56"/>
  <c r="H158" i="56"/>
  <c r="I157" i="56"/>
  <c r="H157" i="56"/>
  <c r="L157" i="56" s="1"/>
  <c r="I156" i="56"/>
  <c r="H156" i="56"/>
  <c r="I155" i="56"/>
  <c r="H155" i="56"/>
  <c r="I152" i="56"/>
  <c r="H152" i="56"/>
  <c r="L152" i="56" s="1"/>
  <c r="I151" i="56"/>
  <c r="H151" i="56"/>
  <c r="I150" i="56"/>
  <c r="H150" i="56"/>
  <c r="I149" i="56"/>
  <c r="H149" i="56"/>
  <c r="L149" i="56" s="1"/>
  <c r="Q64" i="56"/>
  <c r="P64" i="56"/>
  <c r="O64" i="56"/>
  <c r="N64" i="56"/>
  <c r="M64" i="56"/>
  <c r="L64" i="56"/>
  <c r="H64" i="56"/>
  <c r="G64" i="56"/>
  <c r="F64" i="56"/>
  <c r="E64" i="56"/>
  <c r="D64" i="56"/>
  <c r="C64" i="56"/>
  <c r="B64" i="56"/>
  <c r="Q61" i="56"/>
  <c r="P61" i="56"/>
  <c r="O61" i="56"/>
  <c r="N61" i="56"/>
  <c r="M61" i="56"/>
  <c r="M86" i="56" s="1"/>
  <c r="L61" i="56"/>
  <c r="G61" i="56"/>
  <c r="F61" i="56"/>
  <c r="E61" i="56"/>
  <c r="D61" i="56"/>
  <c r="D86" i="56" s="1"/>
  <c r="C61" i="56"/>
  <c r="C86" i="56" s="1"/>
  <c r="B61" i="56"/>
  <c r="B86" i="56" s="1"/>
  <c r="I143" i="56"/>
  <c r="H143" i="56"/>
  <c r="I142" i="56"/>
  <c r="H142" i="56"/>
  <c r="I141" i="56"/>
  <c r="H141" i="56"/>
  <c r="Q54" i="56"/>
  <c r="P54" i="56"/>
  <c r="O54" i="56"/>
  <c r="N54" i="56"/>
  <c r="M54" i="56"/>
  <c r="L54" i="56"/>
  <c r="B51" i="56"/>
  <c r="A51" i="56"/>
  <c r="R47" i="56"/>
  <c r="D164" i="56" s="1"/>
  <c r="H47" i="56"/>
  <c r="B164" i="56" s="1"/>
  <c r="R46" i="56"/>
  <c r="D163" i="56" s="1"/>
  <c r="H46" i="56"/>
  <c r="B163" i="56" s="1"/>
  <c r="R43" i="56"/>
  <c r="D160" i="56" s="1"/>
  <c r="H43" i="56"/>
  <c r="R42" i="56"/>
  <c r="D159" i="56" s="1"/>
  <c r="H42" i="56"/>
  <c r="B159" i="56" s="1"/>
  <c r="E159" i="56" s="1"/>
  <c r="R41" i="56"/>
  <c r="D158" i="56" s="1"/>
  <c r="H41" i="56"/>
  <c r="B158" i="56" s="1"/>
  <c r="R40" i="56"/>
  <c r="D157" i="56" s="1"/>
  <c r="H40" i="56"/>
  <c r="B157" i="56" s="1"/>
  <c r="R39" i="56"/>
  <c r="D156" i="56" s="1"/>
  <c r="H39" i="56"/>
  <c r="B156" i="56" s="1"/>
  <c r="E156" i="56" s="1"/>
  <c r="R38" i="56"/>
  <c r="D155" i="56" s="1"/>
  <c r="H38" i="56"/>
  <c r="B155" i="56" s="1"/>
  <c r="R35" i="56"/>
  <c r="D152" i="56" s="1"/>
  <c r="H35" i="56"/>
  <c r="B152" i="56" s="1"/>
  <c r="R34" i="56"/>
  <c r="D151" i="56" s="1"/>
  <c r="H34" i="56"/>
  <c r="B151" i="56" s="1"/>
  <c r="R33" i="56"/>
  <c r="D150" i="56" s="1"/>
  <c r="H33" i="56"/>
  <c r="B150" i="56" s="1"/>
  <c r="R32" i="56"/>
  <c r="D149" i="56" s="1"/>
  <c r="H32" i="56"/>
  <c r="B149" i="56" s="1"/>
  <c r="R29" i="56"/>
  <c r="D146" i="56" s="1"/>
  <c r="H29" i="56"/>
  <c r="B146" i="56" s="1"/>
  <c r="E146" i="56" s="1"/>
  <c r="R26" i="56"/>
  <c r="D143" i="56" s="1"/>
  <c r="H26" i="56"/>
  <c r="B143" i="56" s="1"/>
  <c r="R25" i="56"/>
  <c r="D142" i="56" s="1"/>
  <c r="H25" i="56"/>
  <c r="B142" i="56" s="1"/>
  <c r="E142" i="56" s="1"/>
  <c r="R24" i="56"/>
  <c r="D141" i="56" s="1"/>
  <c r="H24" i="56"/>
  <c r="B141" i="56" s="1"/>
  <c r="B18" i="56"/>
  <c r="A18" i="56"/>
  <c r="A14" i="56"/>
  <c r="B10" i="56"/>
  <c r="A4" i="56"/>
  <c r="A174" i="55"/>
  <c r="A173" i="55"/>
  <c r="F163" i="55"/>
  <c r="F160" i="55"/>
  <c r="F159" i="55"/>
  <c r="F158" i="55"/>
  <c r="F157" i="55"/>
  <c r="F156" i="55"/>
  <c r="F155" i="55"/>
  <c r="F152" i="55"/>
  <c r="F151" i="55"/>
  <c r="F150" i="55"/>
  <c r="F149" i="55"/>
  <c r="I146" i="55"/>
  <c r="F146" i="55"/>
  <c r="F143" i="55"/>
  <c r="F142" i="55"/>
  <c r="F141" i="55"/>
  <c r="B136" i="55"/>
  <c r="R132" i="55"/>
  <c r="H132" i="55"/>
  <c r="I131" i="55"/>
  <c r="I130" i="55"/>
  <c r="H127" i="55"/>
  <c r="H175" i="55" s="1"/>
  <c r="H126" i="55"/>
  <c r="R125" i="55"/>
  <c r="I122" i="55"/>
  <c r="I121" i="55"/>
  <c r="S120" i="55"/>
  <c r="S119" i="55"/>
  <c r="S118" i="55"/>
  <c r="Q109" i="55"/>
  <c r="P109" i="55"/>
  <c r="O109" i="55"/>
  <c r="N109" i="55"/>
  <c r="M109" i="55"/>
  <c r="L109" i="55"/>
  <c r="S108" i="55"/>
  <c r="I108" i="55"/>
  <c r="S107" i="55"/>
  <c r="S106" i="55"/>
  <c r="S105" i="55"/>
  <c r="H109" i="55"/>
  <c r="Q96" i="55"/>
  <c r="P96" i="55"/>
  <c r="O96" i="55"/>
  <c r="N96" i="55"/>
  <c r="M96" i="55"/>
  <c r="L96" i="55"/>
  <c r="I96" i="55"/>
  <c r="S94" i="55"/>
  <c r="S93" i="55"/>
  <c r="S92" i="55"/>
  <c r="H96" i="55"/>
  <c r="Q84" i="55"/>
  <c r="P84" i="55"/>
  <c r="O84" i="55"/>
  <c r="N84" i="55"/>
  <c r="M84" i="55"/>
  <c r="L84" i="55"/>
  <c r="G84" i="55"/>
  <c r="F84" i="55"/>
  <c r="E84" i="55"/>
  <c r="D84" i="55"/>
  <c r="C84" i="55"/>
  <c r="B84" i="55"/>
  <c r="I164" i="55"/>
  <c r="H164" i="55"/>
  <c r="I163" i="55"/>
  <c r="H163" i="55"/>
  <c r="L163" i="55" s="1"/>
  <c r="I160" i="55"/>
  <c r="H160" i="55"/>
  <c r="I159" i="55"/>
  <c r="H159" i="55"/>
  <c r="I158" i="55"/>
  <c r="H158" i="55"/>
  <c r="I157" i="55"/>
  <c r="H157" i="55"/>
  <c r="I156" i="55"/>
  <c r="H156" i="55"/>
  <c r="I155" i="55"/>
  <c r="H155" i="55"/>
  <c r="L155" i="55" s="1"/>
  <c r="I152" i="55"/>
  <c r="H152" i="55"/>
  <c r="I151" i="55"/>
  <c r="H151" i="55"/>
  <c r="I150" i="55"/>
  <c r="H150" i="55"/>
  <c r="I149" i="55"/>
  <c r="H149" i="55"/>
  <c r="R64" i="55"/>
  <c r="Q64" i="55"/>
  <c r="P64" i="55"/>
  <c r="O64" i="55"/>
  <c r="N64" i="55"/>
  <c r="M64" i="55"/>
  <c r="L64" i="55"/>
  <c r="G64" i="55"/>
  <c r="F64" i="55"/>
  <c r="E64" i="55"/>
  <c r="D64" i="55"/>
  <c r="C64" i="55"/>
  <c r="B64" i="55"/>
  <c r="Q61" i="55"/>
  <c r="P61" i="55"/>
  <c r="O61" i="55"/>
  <c r="N61" i="55"/>
  <c r="M61" i="55"/>
  <c r="L61" i="55"/>
  <c r="G61" i="55"/>
  <c r="F61" i="55"/>
  <c r="E61" i="55"/>
  <c r="E86" i="55" s="1"/>
  <c r="D61" i="55"/>
  <c r="C61" i="55"/>
  <c r="B61" i="55"/>
  <c r="I143" i="55"/>
  <c r="H143" i="55"/>
  <c r="I142" i="55"/>
  <c r="H142" i="55"/>
  <c r="I141" i="55"/>
  <c r="H141" i="55"/>
  <c r="Q54" i="55"/>
  <c r="P54" i="55"/>
  <c r="O54" i="55"/>
  <c r="N54" i="55"/>
  <c r="M54" i="55"/>
  <c r="L54" i="55"/>
  <c r="B51" i="55"/>
  <c r="A51" i="55"/>
  <c r="R47" i="55"/>
  <c r="D164" i="55" s="1"/>
  <c r="H47" i="55"/>
  <c r="B164" i="55" s="1"/>
  <c r="R46" i="55"/>
  <c r="D163" i="55" s="1"/>
  <c r="H46" i="55"/>
  <c r="B163" i="55" s="1"/>
  <c r="E163" i="55" s="1"/>
  <c r="R43" i="55"/>
  <c r="D160" i="55" s="1"/>
  <c r="H43" i="55"/>
  <c r="B160" i="55" s="1"/>
  <c r="R42" i="55"/>
  <c r="D159" i="55" s="1"/>
  <c r="H42" i="55"/>
  <c r="B159" i="55" s="1"/>
  <c r="R41" i="55"/>
  <c r="D158" i="55" s="1"/>
  <c r="H41" i="55"/>
  <c r="B158" i="55" s="1"/>
  <c r="R40" i="55"/>
  <c r="D157" i="55" s="1"/>
  <c r="H40" i="55"/>
  <c r="B157" i="55" s="1"/>
  <c r="R39" i="55"/>
  <c r="D156" i="55" s="1"/>
  <c r="H39" i="55"/>
  <c r="B156" i="55" s="1"/>
  <c r="R38" i="55"/>
  <c r="D155" i="55" s="1"/>
  <c r="H38" i="55"/>
  <c r="B155" i="55" s="1"/>
  <c r="E155" i="55" s="1"/>
  <c r="R35" i="55"/>
  <c r="D152" i="55" s="1"/>
  <c r="H35" i="55"/>
  <c r="B152" i="55" s="1"/>
  <c r="R34" i="55"/>
  <c r="D151" i="55" s="1"/>
  <c r="H34" i="55"/>
  <c r="B151" i="55" s="1"/>
  <c r="R33" i="55"/>
  <c r="D150" i="55" s="1"/>
  <c r="H33" i="55"/>
  <c r="B150" i="55" s="1"/>
  <c r="R32" i="55"/>
  <c r="D149" i="55" s="1"/>
  <c r="H32" i="55"/>
  <c r="B149" i="55" s="1"/>
  <c r="R29" i="55"/>
  <c r="D146" i="55" s="1"/>
  <c r="H29" i="55"/>
  <c r="B146" i="55" s="1"/>
  <c r="R26" i="55"/>
  <c r="D143" i="55" s="1"/>
  <c r="H26" i="55"/>
  <c r="B143" i="55" s="1"/>
  <c r="R25" i="55"/>
  <c r="D142" i="55" s="1"/>
  <c r="H25" i="55"/>
  <c r="B142" i="55" s="1"/>
  <c r="R24" i="55"/>
  <c r="D141" i="55" s="1"/>
  <c r="H24" i="55"/>
  <c r="B141" i="55" s="1"/>
  <c r="B18" i="55"/>
  <c r="A18" i="55"/>
  <c r="A14" i="55"/>
  <c r="B10" i="55"/>
  <c r="A4" i="55"/>
  <c r="A174" i="54"/>
  <c r="A173" i="54"/>
  <c r="F163" i="54"/>
  <c r="F160" i="54"/>
  <c r="F159" i="54"/>
  <c r="F158" i="54"/>
  <c r="F157" i="54"/>
  <c r="F156" i="54"/>
  <c r="F155" i="54"/>
  <c r="F152" i="54"/>
  <c r="F151" i="54"/>
  <c r="F150" i="54"/>
  <c r="F149" i="54"/>
  <c r="F146" i="54"/>
  <c r="F143" i="54"/>
  <c r="F142" i="54"/>
  <c r="F141" i="54"/>
  <c r="B136" i="54"/>
  <c r="R132" i="54"/>
  <c r="H132" i="54"/>
  <c r="I131" i="54"/>
  <c r="I130" i="54"/>
  <c r="H127" i="54"/>
  <c r="H175" i="54" s="1"/>
  <c r="H126" i="54"/>
  <c r="R125" i="54"/>
  <c r="I122" i="54"/>
  <c r="I121" i="54"/>
  <c r="S120" i="54"/>
  <c r="S119" i="54"/>
  <c r="S118" i="54"/>
  <c r="H122" i="54"/>
  <c r="Q109" i="54"/>
  <c r="P109" i="54"/>
  <c r="O109" i="54"/>
  <c r="N109" i="54"/>
  <c r="M109" i="54"/>
  <c r="L109" i="54"/>
  <c r="S108" i="54"/>
  <c r="I108" i="54"/>
  <c r="I109" i="54"/>
  <c r="S107" i="54"/>
  <c r="S106" i="54"/>
  <c r="S105" i="54"/>
  <c r="Q96" i="54"/>
  <c r="P96" i="54"/>
  <c r="O96" i="54"/>
  <c r="N96" i="54"/>
  <c r="M96" i="54"/>
  <c r="L96" i="54"/>
  <c r="I96" i="54"/>
  <c r="S95" i="54"/>
  <c r="I95" i="54"/>
  <c r="G21" i="40"/>
  <c r="S94" i="54"/>
  <c r="S93" i="54"/>
  <c r="S92" i="54"/>
  <c r="H96" i="54"/>
  <c r="Q84" i="54"/>
  <c r="P84" i="54"/>
  <c r="O84" i="54"/>
  <c r="O121" i="54" s="1"/>
  <c r="O122" i="54" s="1"/>
  <c r="N84" i="54"/>
  <c r="M84" i="54"/>
  <c r="L84" i="54"/>
  <c r="G84" i="54"/>
  <c r="F84" i="54"/>
  <c r="E84" i="54"/>
  <c r="D84" i="54"/>
  <c r="C84" i="54"/>
  <c r="B84" i="54"/>
  <c r="I164" i="54"/>
  <c r="H164" i="54"/>
  <c r="L164" i="54" s="1"/>
  <c r="I163" i="54"/>
  <c r="H163" i="54"/>
  <c r="I160" i="54"/>
  <c r="H160" i="54"/>
  <c r="I159" i="54"/>
  <c r="H159" i="54"/>
  <c r="I158" i="54"/>
  <c r="H158" i="54"/>
  <c r="I157" i="54"/>
  <c r="H157" i="54"/>
  <c r="I156" i="54"/>
  <c r="H156" i="54"/>
  <c r="I155" i="54"/>
  <c r="H155" i="54"/>
  <c r="I152" i="54"/>
  <c r="H152" i="54"/>
  <c r="L152" i="54" s="1"/>
  <c r="I151" i="54"/>
  <c r="H151" i="54"/>
  <c r="I150" i="54"/>
  <c r="H150" i="54"/>
  <c r="I149" i="54"/>
  <c r="H149" i="54"/>
  <c r="Q64" i="54"/>
  <c r="P64" i="54"/>
  <c r="O64" i="54"/>
  <c r="N64" i="54"/>
  <c r="M64" i="54"/>
  <c r="L64" i="54"/>
  <c r="H64" i="54"/>
  <c r="G64" i="54"/>
  <c r="F64" i="54"/>
  <c r="E64" i="54"/>
  <c r="D64" i="54"/>
  <c r="C64" i="54"/>
  <c r="B64" i="54"/>
  <c r="Q61" i="54"/>
  <c r="Q86" i="54" s="1"/>
  <c r="P61" i="54"/>
  <c r="O61" i="54"/>
  <c r="N61" i="54"/>
  <c r="M61" i="54"/>
  <c r="M86" i="54" s="1"/>
  <c r="L61" i="54"/>
  <c r="G61" i="54"/>
  <c r="F61" i="54"/>
  <c r="F86" i="54" s="1"/>
  <c r="E61" i="54"/>
  <c r="D61" i="54"/>
  <c r="C61" i="54"/>
  <c r="B61" i="54"/>
  <c r="B86" i="54" s="1"/>
  <c r="I143" i="54"/>
  <c r="H143" i="54"/>
  <c r="I142" i="54"/>
  <c r="H142" i="54"/>
  <c r="I141" i="54"/>
  <c r="H141" i="54"/>
  <c r="Q54" i="54"/>
  <c r="P54" i="54"/>
  <c r="O54" i="54"/>
  <c r="N54" i="54"/>
  <c r="M54" i="54"/>
  <c r="L54" i="54"/>
  <c r="B51" i="54"/>
  <c r="A51" i="54"/>
  <c r="R47" i="54"/>
  <c r="D164" i="54" s="1"/>
  <c r="H47" i="54"/>
  <c r="B164" i="54" s="1"/>
  <c r="R46" i="54"/>
  <c r="D163" i="54" s="1"/>
  <c r="H46" i="54"/>
  <c r="B163" i="54" s="1"/>
  <c r="E163" i="54" s="1"/>
  <c r="R43" i="54"/>
  <c r="D160" i="54" s="1"/>
  <c r="H43" i="54"/>
  <c r="R42" i="54"/>
  <c r="D159" i="54" s="1"/>
  <c r="H42" i="54"/>
  <c r="B159" i="54" s="1"/>
  <c r="R41" i="54"/>
  <c r="D158" i="54" s="1"/>
  <c r="H41" i="54"/>
  <c r="B158" i="54" s="1"/>
  <c r="E158" i="54" s="1"/>
  <c r="R40" i="54"/>
  <c r="D157" i="54" s="1"/>
  <c r="H40" i="54"/>
  <c r="B157" i="54" s="1"/>
  <c r="R39" i="54"/>
  <c r="D156" i="54" s="1"/>
  <c r="H39" i="54"/>
  <c r="B156" i="54" s="1"/>
  <c r="R38" i="54"/>
  <c r="D155" i="54" s="1"/>
  <c r="H38" i="54"/>
  <c r="B155" i="54" s="1"/>
  <c r="E155" i="54" s="1"/>
  <c r="R35" i="54"/>
  <c r="D152" i="54" s="1"/>
  <c r="H35" i="54"/>
  <c r="B152" i="54" s="1"/>
  <c r="R34" i="54"/>
  <c r="D151" i="54" s="1"/>
  <c r="H34" i="54"/>
  <c r="B151" i="54" s="1"/>
  <c r="R33" i="54"/>
  <c r="D150" i="54" s="1"/>
  <c r="H33" i="54"/>
  <c r="B150" i="54" s="1"/>
  <c r="E150" i="54" s="1"/>
  <c r="R32" i="54"/>
  <c r="D149" i="54" s="1"/>
  <c r="H32" i="54"/>
  <c r="B149" i="54" s="1"/>
  <c r="R29" i="54"/>
  <c r="D146" i="54" s="1"/>
  <c r="H29" i="54"/>
  <c r="B146" i="54" s="1"/>
  <c r="R26" i="54"/>
  <c r="D143" i="54" s="1"/>
  <c r="H26" i="54"/>
  <c r="B143" i="54" s="1"/>
  <c r="R25" i="54"/>
  <c r="D142" i="54" s="1"/>
  <c r="H25" i="54"/>
  <c r="B142" i="54" s="1"/>
  <c r="R24" i="54"/>
  <c r="D141" i="54" s="1"/>
  <c r="H24" i="54"/>
  <c r="B141" i="54" s="1"/>
  <c r="E141" i="54" s="1"/>
  <c r="B18" i="54"/>
  <c r="A18" i="54"/>
  <c r="A14" i="54"/>
  <c r="B10" i="54"/>
  <c r="A4" i="54"/>
  <c r="A174" i="53"/>
  <c r="A173" i="53"/>
  <c r="F163" i="53"/>
  <c r="F160" i="53"/>
  <c r="F159" i="53"/>
  <c r="F158" i="53"/>
  <c r="F157" i="53"/>
  <c r="F156" i="53"/>
  <c r="F155" i="53"/>
  <c r="F152" i="53"/>
  <c r="F151" i="53"/>
  <c r="F150" i="53"/>
  <c r="F149" i="53"/>
  <c r="I146" i="53"/>
  <c r="F146" i="53"/>
  <c r="F143" i="53"/>
  <c r="F142" i="53"/>
  <c r="F141" i="53"/>
  <c r="B136" i="53"/>
  <c r="R132" i="53"/>
  <c r="H132" i="53"/>
  <c r="I131" i="53"/>
  <c r="I130" i="53"/>
  <c r="H127" i="53"/>
  <c r="H175" i="53" s="1"/>
  <c r="H126" i="53"/>
  <c r="R125" i="53"/>
  <c r="I122" i="53"/>
  <c r="I121" i="53"/>
  <c r="S120" i="53"/>
  <c r="S119" i="53"/>
  <c r="S118" i="53"/>
  <c r="Q109" i="53"/>
  <c r="P109" i="53"/>
  <c r="O109" i="53"/>
  <c r="N109" i="53"/>
  <c r="M109" i="53"/>
  <c r="L109" i="53"/>
  <c r="S108" i="53"/>
  <c r="I108" i="53"/>
  <c r="S107" i="53"/>
  <c r="S106" i="53"/>
  <c r="S105" i="53"/>
  <c r="H109" i="53"/>
  <c r="Q96" i="53"/>
  <c r="P96" i="53"/>
  <c r="O96" i="53"/>
  <c r="N96" i="53"/>
  <c r="M96" i="53"/>
  <c r="L96" i="53"/>
  <c r="I96" i="53"/>
  <c r="S94" i="53"/>
  <c r="S93" i="53"/>
  <c r="S92" i="53"/>
  <c r="H96" i="53"/>
  <c r="Q84" i="53"/>
  <c r="P84" i="53"/>
  <c r="O84" i="53"/>
  <c r="N84" i="53"/>
  <c r="M84" i="53"/>
  <c r="L84" i="53"/>
  <c r="G84" i="53"/>
  <c r="F84" i="53"/>
  <c r="E84" i="53"/>
  <c r="D84" i="53"/>
  <c r="C84" i="53"/>
  <c r="B84" i="53"/>
  <c r="I164" i="53"/>
  <c r="H164" i="53"/>
  <c r="I163" i="53"/>
  <c r="H163" i="53"/>
  <c r="I160" i="53"/>
  <c r="H160" i="53"/>
  <c r="I159" i="53"/>
  <c r="H159" i="53"/>
  <c r="L159" i="53" s="1"/>
  <c r="I158" i="53"/>
  <c r="H158" i="53"/>
  <c r="I157" i="53"/>
  <c r="H157" i="53"/>
  <c r="I156" i="53"/>
  <c r="H156" i="53"/>
  <c r="I155" i="53"/>
  <c r="H155" i="53"/>
  <c r="I152" i="53"/>
  <c r="H152" i="53"/>
  <c r="I151" i="53"/>
  <c r="H151" i="53"/>
  <c r="L151" i="53" s="1"/>
  <c r="I150" i="53"/>
  <c r="H150" i="53"/>
  <c r="I149" i="53"/>
  <c r="H149" i="53"/>
  <c r="R64" i="53"/>
  <c r="Q64" i="53"/>
  <c r="P64" i="53"/>
  <c r="O64" i="53"/>
  <c r="N64" i="53"/>
  <c r="M64" i="53"/>
  <c r="L64" i="53"/>
  <c r="G64" i="53"/>
  <c r="F64" i="53"/>
  <c r="E64" i="53"/>
  <c r="D64" i="53"/>
  <c r="C64" i="53"/>
  <c r="B64" i="53"/>
  <c r="Q61" i="53"/>
  <c r="P61" i="53"/>
  <c r="P86" i="53" s="1"/>
  <c r="O61" i="53"/>
  <c r="N61" i="53"/>
  <c r="M61" i="53"/>
  <c r="L61" i="53"/>
  <c r="G61" i="53"/>
  <c r="G86" i="53" s="1"/>
  <c r="F61" i="53"/>
  <c r="F86" i="53" s="1"/>
  <c r="E61" i="53"/>
  <c r="D61" i="53"/>
  <c r="D86" i="53" s="1"/>
  <c r="C61" i="53"/>
  <c r="B61" i="53"/>
  <c r="I143" i="53"/>
  <c r="H143" i="53"/>
  <c r="I142" i="53"/>
  <c r="H142" i="53"/>
  <c r="I141" i="53"/>
  <c r="H141" i="53"/>
  <c r="Q54" i="53"/>
  <c r="P54" i="53"/>
  <c r="O54" i="53"/>
  <c r="N54" i="53"/>
  <c r="M54" i="53"/>
  <c r="L54" i="53"/>
  <c r="B51" i="53"/>
  <c r="A51" i="53"/>
  <c r="R47" i="53"/>
  <c r="D164" i="53" s="1"/>
  <c r="H47" i="53"/>
  <c r="B164" i="53" s="1"/>
  <c r="R46" i="53"/>
  <c r="D163" i="53" s="1"/>
  <c r="H46" i="53"/>
  <c r="B163" i="53" s="1"/>
  <c r="R43" i="53"/>
  <c r="D160" i="53" s="1"/>
  <c r="H43" i="53"/>
  <c r="B160" i="53" s="1"/>
  <c r="R42" i="53"/>
  <c r="D159" i="53" s="1"/>
  <c r="H42" i="53"/>
  <c r="B159" i="53" s="1"/>
  <c r="R41" i="53"/>
  <c r="D158" i="53" s="1"/>
  <c r="H41" i="53"/>
  <c r="B158" i="53" s="1"/>
  <c r="R40" i="53"/>
  <c r="D157" i="53" s="1"/>
  <c r="H40" i="53"/>
  <c r="B157" i="53" s="1"/>
  <c r="E157" i="53" s="1"/>
  <c r="R39" i="53"/>
  <c r="D156" i="53" s="1"/>
  <c r="H39" i="53"/>
  <c r="B156" i="53" s="1"/>
  <c r="R38" i="53"/>
  <c r="D155" i="53" s="1"/>
  <c r="H38" i="53"/>
  <c r="B155" i="53" s="1"/>
  <c r="R35" i="53"/>
  <c r="D152" i="53" s="1"/>
  <c r="H35" i="53"/>
  <c r="B152" i="53" s="1"/>
  <c r="R34" i="53"/>
  <c r="D151" i="53" s="1"/>
  <c r="H34" i="53"/>
  <c r="B151" i="53" s="1"/>
  <c r="R33" i="53"/>
  <c r="D150" i="53" s="1"/>
  <c r="H33" i="53"/>
  <c r="B150" i="53" s="1"/>
  <c r="R32" i="53"/>
  <c r="D149" i="53" s="1"/>
  <c r="H32" i="53"/>
  <c r="B149" i="53" s="1"/>
  <c r="E149" i="53" s="1"/>
  <c r="R29" i="53"/>
  <c r="D146" i="53" s="1"/>
  <c r="H29" i="53"/>
  <c r="B146" i="53" s="1"/>
  <c r="R26" i="53"/>
  <c r="D143" i="53" s="1"/>
  <c r="H26" i="53"/>
  <c r="B143" i="53" s="1"/>
  <c r="R25" i="53"/>
  <c r="D142" i="53" s="1"/>
  <c r="H25" i="53"/>
  <c r="B142" i="53" s="1"/>
  <c r="R24" i="53"/>
  <c r="D141" i="53" s="1"/>
  <c r="H24" i="53"/>
  <c r="B141" i="53" s="1"/>
  <c r="B18" i="53"/>
  <c r="A18" i="53"/>
  <c r="A14" i="53"/>
  <c r="B10" i="53"/>
  <c r="A4" i="53"/>
  <c r="A174" i="52"/>
  <c r="A173" i="52"/>
  <c r="F163" i="52"/>
  <c r="F160" i="52"/>
  <c r="F159" i="52"/>
  <c r="F158" i="52"/>
  <c r="F157" i="52"/>
  <c r="F156" i="52"/>
  <c r="F155" i="52"/>
  <c r="F152" i="52"/>
  <c r="F151" i="52"/>
  <c r="F150" i="52"/>
  <c r="F149" i="52"/>
  <c r="I146" i="52"/>
  <c r="F146" i="52"/>
  <c r="F143" i="52"/>
  <c r="F142" i="52"/>
  <c r="F141" i="52"/>
  <c r="B136" i="52"/>
  <c r="R132" i="52"/>
  <c r="H132" i="52"/>
  <c r="I131" i="52"/>
  <c r="I130" i="52"/>
  <c r="H127" i="52"/>
  <c r="H175" i="52" s="1"/>
  <c r="H126" i="52"/>
  <c r="R125" i="52"/>
  <c r="I122" i="52"/>
  <c r="I121" i="52"/>
  <c r="S120" i="52"/>
  <c r="S119" i="52"/>
  <c r="S118" i="52"/>
  <c r="Q109" i="52"/>
  <c r="P109" i="52"/>
  <c r="O109" i="52"/>
  <c r="N109" i="52"/>
  <c r="M109" i="52"/>
  <c r="L109" i="52"/>
  <c r="S108" i="52"/>
  <c r="I108" i="52"/>
  <c r="S107" i="52"/>
  <c r="S106" i="52"/>
  <c r="S105" i="52"/>
  <c r="H109" i="52"/>
  <c r="Q96" i="52"/>
  <c r="P96" i="52"/>
  <c r="O96" i="52"/>
  <c r="N96" i="52"/>
  <c r="M96" i="52"/>
  <c r="L96" i="52"/>
  <c r="I96" i="52"/>
  <c r="S94" i="52"/>
  <c r="S93" i="52"/>
  <c r="S92" i="52"/>
  <c r="H96" i="52"/>
  <c r="Q84" i="52"/>
  <c r="P84" i="52"/>
  <c r="O84" i="52"/>
  <c r="O121" i="52" s="1"/>
  <c r="O122" i="52" s="1"/>
  <c r="N84" i="52"/>
  <c r="M84" i="52"/>
  <c r="L84" i="52"/>
  <c r="G84" i="52"/>
  <c r="F84" i="52"/>
  <c r="E84" i="52"/>
  <c r="D84" i="52"/>
  <c r="C84" i="52"/>
  <c r="B84" i="52"/>
  <c r="I164" i="52"/>
  <c r="H164" i="52"/>
  <c r="I163" i="52"/>
  <c r="H163" i="52"/>
  <c r="I160" i="52"/>
  <c r="H160" i="52"/>
  <c r="I159" i="52"/>
  <c r="H159" i="52"/>
  <c r="I158" i="52"/>
  <c r="H158" i="52"/>
  <c r="I157" i="52"/>
  <c r="H157" i="52"/>
  <c r="I156" i="52"/>
  <c r="H156" i="52"/>
  <c r="I155" i="52"/>
  <c r="H155" i="52"/>
  <c r="I152" i="52"/>
  <c r="H152" i="52"/>
  <c r="I151" i="52"/>
  <c r="H151" i="52"/>
  <c r="L151" i="52" s="1"/>
  <c r="I150" i="52"/>
  <c r="H150" i="52"/>
  <c r="I149" i="52"/>
  <c r="H149" i="52"/>
  <c r="R64" i="52"/>
  <c r="Q64" i="52"/>
  <c r="P64" i="52"/>
  <c r="O64" i="52"/>
  <c r="N64" i="52"/>
  <c r="M64" i="52"/>
  <c r="L64" i="52"/>
  <c r="G64" i="52"/>
  <c r="F64" i="52"/>
  <c r="E64" i="52"/>
  <c r="D64" i="52"/>
  <c r="C64" i="52"/>
  <c r="B64" i="52"/>
  <c r="Q61" i="52"/>
  <c r="Q86" i="52" s="1"/>
  <c r="P61" i="52"/>
  <c r="O61" i="52"/>
  <c r="N61" i="52"/>
  <c r="N86" i="52" s="1"/>
  <c r="M61" i="52"/>
  <c r="L61" i="52"/>
  <c r="G61" i="52"/>
  <c r="G86" i="52" s="1"/>
  <c r="F61" i="52"/>
  <c r="E61" i="52"/>
  <c r="D61" i="52"/>
  <c r="D86" i="52" s="1"/>
  <c r="C61" i="52"/>
  <c r="B61" i="52"/>
  <c r="B86" i="52" s="1"/>
  <c r="I143" i="52"/>
  <c r="H143" i="52"/>
  <c r="I142" i="52"/>
  <c r="H142" i="52"/>
  <c r="I141" i="52"/>
  <c r="H141" i="52"/>
  <c r="Q54" i="52"/>
  <c r="P54" i="52"/>
  <c r="O54" i="52"/>
  <c r="N54" i="52"/>
  <c r="M54" i="52"/>
  <c r="L54" i="52"/>
  <c r="B51" i="52"/>
  <c r="A51" i="52"/>
  <c r="R47" i="52"/>
  <c r="D164" i="52" s="1"/>
  <c r="H47" i="52"/>
  <c r="B164" i="52" s="1"/>
  <c r="E164" i="52" s="1"/>
  <c r="R46" i="52"/>
  <c r="D163" i="52" s="1"/>
  <c r="H46" i="52"/>
  <c r="B163" i="52" s="1"/>
  <c r="R43" i="52"/>
  <c r="D160" i="52" s="1"/>
  <c r="H43" i="52"/>
  <c r="B160" i="52" s="1"/>
  <c r="R42" i="52"/>
  <c r="D159" i="52" s="1"/>
  <c r="H42" i="52"/>
  <c r="B159" i="52" s="1"/>
  <c r="E159" i="52" s="1"/>
  <c r="R41" i="52"/>
  <c r="D158" i="52" s="1"/>
  <c r="H41" i="52"/>
  <c r="B158" i="52" s="1"/>
  <c r="R40" i="52"/>
  <c r="D157" i="52" s="1"/>
  <c r="H40" i="52"/>
  <c r="B157" i="52" s="1"/>
  <c r="R39" i="52"/>
  <c r="D156" i="52" s="1"/>
  <c r="H39" i="52"/>
  <c r="B156" i="52" s="1"/>
  <c r="E156" i="52" s="1"/>
  <c r="R38" i="52"/>
  <c r="D155" i="52" s="1"/>
  <c r="H38" i="52"/>
  <c r="B155" i="52" s="1"/>
  <c r="R35" i="52"/>
  <c r="D152" i="52" s="1"/>
  <c r="H35" i="52"/>
  <c r="B152" i="52" s="1"/>
  <c r="R34" i="52"/>
  <c r="D151" i="52" s="1"/>
  <c r="H34" i="52"/>
  <c r="B151" i="52" s="1"/>
  <c r="R33" i="52"/>
  <c r="D150" i="52" s="1"/>
  <c r="H33" i="52"/>
  <c r="B150" i="52" s="1"/>
  <c r="R32" i="52"/>
  <c r="D149" i="52" s="1"/>
  <c r="H32" i="52"/>
  <c r="B149" i="52" s="1"/>
  <c r="R29" i="52"/>
  <c r="D146" i="52" s="1"/>
  <c r="H29" i="52"/>
  <c r="B146" i="52" s="1"/>
  <c r="E146" i="52" s="1"/>
  <c r="R26" i="52"/>
  <c r="D143" i="52" s="1"/>
  <c r="H26" i="52"/>
  <c r="B143" i="52" s="1"/>
  <c r="R25" i="52"/>
  <c r="D142" i="52" s="1"/>
  <c r="H25" i="52"/>
  <c r="B142" i="52" s="1"/>
  <c r="E142" i="52" s="1"/>
  <c r="R24" i="52"/>
  <c r="D141" i="52" s="1"/>
  <c r="H24" i="52"/>
  <c r="B141" i="52" s="1"/>
  <c r="B18" i="52"/>
  <c r="A18" i="52"/>
  <c r="A14" i="52"/>
  <c r="B10" i="52"/>
  <c r="A4" i="52"/>
  <c r="A174" i="51"/>
  <c r="A173" i="51"/>
  <c r="F163" i="51"/>
  <c r="F160" i="51"/>
  <c r="F159" i="51"/>
  <c r="F158" i="51"/>
  <c r="F157" i="51"/>
  <c r="F156" i="51"/>
  <c r="F155" i="51"/>
  <c r="F152" i="51"/>
  <c r="F151" i="51"/>
  <c r="F150" i="51"/>
  <c r="F149" i="51"/>
  <c r="F146" i="51"/>
  <c r="F143" i="51"/>
  <c r="F142" i="51"/>
  <c r="F141" i="51"/>
  <c r="B136" i="51"/>
  <c r="R132" i="51"/>
  <c r="H132" i="51"/>
  <c r="I131" i="51"/>
  <c r="I130" i="51"/>
  <c r="H127" i="51"/>
  <c r="H175" i="51" s="1"/>
  <c r="H126" i="51"/>
  <c r="R125" i="51"/>
  <c r="I122" i="51"/>
  <c r="I121" i="51"/>
  <c r="S120" i="51"/>
  <c r="S119" i="51"/>
  <c r="S118" i="51"/>
  <c r="H122" i="51"/>
  <c r="Q109" i="51"/>
  <c r="P109" i="51"/>
  <c r="O109" i="51"/>
  <c r="N109" i="51"/>
  <c r="M109" i="51"/>
  <c r="L109" i="51"/>
  <c r="S108" i="51"/>
  <c r="I108" i="51"/>
  <c r="I109" i="51"/>
  <c r="S107" i="51"/>
  <c r="S106" i="51"/>
  <c r="S105" i="51"/>
  <c r="Q96" i="51"/>
  <c r="P96" i="51"/>
  <c r="O96" i="51"/>
  <c r="N96" i="51"/>
  <c r="M96" i="51"/>
  <c r="L96" i="51"/>
  <c r="I96" i="51"/>
  <c r="S95" i="51"/>
  <c r="I95" i="51"/>
  <c r="G18" i="40"/>
  <c r="S94" i="51"/>
  <c r="S93" i="51"/>
  <c r="S92" i="51"/>
  <c r="H96" i="51"/>
  <c r="Q84" i="51"/>
  <c r="P84" i="51"/>
  <c r="P121" i="51" s="1"/>
  <c r="P122" i="51" s="1"/>
  <c r="O84" i="51"/>
  <c r="N84" i="51"/>
  <c r="M84" i="51"/>
  <c r="L84" i="51"/>
  <c r="G84" i="51"/>
  <c r="F84" i="51"/>
  <c r="E84" i="51"/>
  <c r="D84" i="51"/>
  <c r="C84" i="51"/>
  <c r="B84" i="51"/>
  <c r="I164" i="51"/>
  <c r="H164" i="51"/>
  <c r="I163" i="51"/>
  <c r="H163" i="51"/>
  <c r="I160" i="51"/>
  <c r="H160" i="51"/>
  <c r="I159" i="51"/>
  <c r="H159" i="51"/>
  <c r="I158" i="51"/>
  <c r="H158" i="51"/>
  <c r="I157" i="51"/>
  <c r="H157" i="51"/>
  <c r="I156" i="51"/>
  <c r="H156" i="51"/>
  <c r="I155" i="51"/>
  <c r="H155" i="51"/>
  <c r="I152" i="51"/>
  <c r="H152" i="51"/>
  <c r="I151" i="51"/>
  <c r="H151" i="51"/>
  <c r="I150" i="51"/>
  <c r="H150" i="51"/>
  <c r="I149" i="51"/>
  <c r="H149" i="51"/>
  <c r="Q64" i="51"/>
  <c r="P64" i="51"/>
  <c r="O64" i="51"/>
  <c r="N64" i="51"/>
  <c r="M64" i="51"/>
  <c r="L64" i="51"/>
  <c r="H64" i="51"/>
  <c r="G64" i="51"/>
  <c r="F64" i="51"/>
  <c r="E64" i="51"/>
  <c r="D64" i="51"/>
  <c r="C64" i="51"/>
  <c r="B64" i="51"/>
  <c r="Q61" i="51"/>
  <c r="Q86" i="51" s="1"/>
  <c r="P61" i="51"/>
  <c r="O61" i="51"/>
  <c r="N61" i="51"/>
  <c r="N86" i="51" s="1"/>
  <c r="M61" i="51"/>
  <c r="L61" i="51"/>
  <c r="G61" i="51"/>
  <c r="G86" i="51" s="1"/>
  <c r="F61" i="51"/>
  <c r="E61" i="51"/>
  <c r="D61" i="51"/>
  <c r="C61" i="51"/>
  <c r="C86" i="51" s="1"/>
  <c r="B61" i="51"/>
  <c r="I143" i="51"/>
  <c r="H143" i="51"/>
  <c r="I142" i="51"/>
  <c r="H142" i="51"/>
  <c r="I141" i="51"/>
  <c r="H141" i="51"/>
  <c r="Q54" i="51"/>
  <c r="P54" i="51"/>
  <c r="O54" i="51"/>
  <c r="N54" i="51"/>
  <c r="M54" i="51"/>
  <c r="L54" i="51"/>
  <c r="B51" i="51"/>
  <c r="A51" i="51"/>
  <c r="R47" i="51"/>
  <c r="D164" i="51" s="1"/>
  <c r="H47" i="51"/>
  <c r="B164" i="51" s="1"/>
  <c r="R46" i="51"/>
  <c r="D163" i="51" s="1"/>
  <c r="H46" i="51"/>
  <c r="B163" i="51" s="1"/>
  <c r="R43" i="51"/>
  <c r="D160" i="51" s="1"/>
  <c r="H43" i="51"/>
  <c r="R42" i="51"/>
  <c r="D159" i="51" s="1"/>
  <c r="H42" i="51"/>
  <c r="B159" i="51" s="1"/>
  <c r="R41" i="51"/>
  <c r="D158" i="51" s="1"/>
  <c r="H41" i="51"/>
  <c r="B158" i="51" s="1"/>
  <c r="R40" i="51"/>
  <c r="D157" i="51" s="1"/>
  <c r="H40" i="51"/>
  <c r="B157" i="51" s="1"/>
  <c r="E157" i="51" s="1"/>
  <c r="R39" i="51"/>
  <c r="D156" i="51" s="1"/>
  <c r="H39" i="51"/>
  <c r="B156" i="51" s="1"/>
  <c r="R38" i="51"/>
  <c r="D155" i="51" s="1"/>
  <c r="H38" i="51"/>
  <c r="B155" i="51" s="1"/>
  <c r="R35" i="51"/>
  <c r="D152" i="51" s="1"/>
  <c r="H35" i="51"/>
  <c r="B152" i="51" s="1"/>
  <c r="E152" i="51" s="1"/>
  <c r="R34" i="51"/>
  <c r="D151" i="51" s="1"/>
  <c r="H34" i="51"/>
  <c r="B151" i="51" s="1"/>
  <c r="R33" i="51"/>
  <c r="D150" i="51" s="1"/>
  <c r="H33" i="51"/>
  <c r="B150" i="51" s="1"/>
  <c r="R32" i="51"/>
  <c r="D149" i="51" s="1"/>
  <c r="H32" i="51"/>
  <c r="B149" i="51" s="1"/>
  <c r="R29" i="51"/>
  <c r="D146" i="51" s="1"/>
  <c r="H29" i="51"/>
  <c r="B146" i="51" s="1"/>
  <c r="R26" i="51"/>
  <c r="D143" i="51" s="1"/>
  <c r="H26" i="51"/>
  <c r="B143" i="51" s="1"/>
  <c r="E143" i="51" s="1"/>
  <c r="R25" i="51"/>
  <c r="D142" i="51" s="1"/>
  <c r="H25" i="51"/>
  <c r="B142" i="51" s="1"/>
  <c r="R24" i="51"/>
  <c r="D141" i="51" s="1"/>
  <c r="H24" i="51"/>
  <c r="B141" i="51" s="1"/>
  <c r="B18" i="51"/>
  <c r="A18" i="51"/>
  <c r="A14" i="51"/>
  <c r="B10" i="51"/>
  <c r="A4" i="51"/>
  <c r="A174" i="50"/>
  <c r="A173" i="50"/>
  <c r="F163" i="50"/>
  <c r="F160" i="50"/>
  <c r="F159" i="50"/>
  <c r="F158" i="50"/>
  <c r="F157" i="50"/>
  <c r="F156" i="50"/>
  <c r="F155" i="50"/>
  <c r="F152" i="50"/>
  <c r="F151" i="50"/>
  <c r="F150" i="50"/>
  <c r="F149" i="50"/>
  <c r="I146" i="50"/>
  <c r="F146" i="50"/>
  <c r="F143" i="50"/>
  <c r="F142" i="50"/>
  <c r="F141" i="50"/>
  <c r="B136" i="50"/>
  <c r="R132" i="50"/>
  <c r="H132" i="50"/>
  <c r="I131" i="50"/>
  <c r="I130" i="50"/>
  <c r="H127" i="50"/>
  <c r="H175" i="50" s="1"/>
  <c r="H126" i="50"/>
  <c r="R125" i="50"/>
  <c r="I122" i="50"/>
  <c r="I121" i="50"/>
  <c r="S120" i="50"/>
  <c r="S119" i="50"/>
  <c r="S118" i="50"/>
  <c r="Q109" i="50"/>
  <c r="P109" i="50"/>
  <c r="O109" i="50"/>
  <c r="N109" i="50"/>
  <c r="M109" i="50"/>
  <c r="L109" i="50"/>
  <c r="S108" i="50"/>
  <c r="I108" i="50"/>
  <c r="S107" i="50"/>
  <c r="S106" i="50"/>
  <c r="S105" i="50"/>
  <c r="H109" i="50"/>
  <c r="Q96" i="50"/>
  <c r="P96" i="50"/>
  <c r="O96" i="50"/>
  <c r="N96" i="50"/>
  <c r="M96" i="50"/>
  <c r="L96" i="50"/>
  <c r="I96" i="50"/>
  <c r="S94" i="50"/>
  <c r="S93" i="50"/>
  <c r="S92" i="50"/>
  <c r="H96" i="50"/>
  <c r="Q84" i="50"/>
  <c r="Q121" i="50" s="1"/>
  <c r="Q122" i="50" s="1"/>
  <c r="P84" i="50"/>
  <c r="O84" i="50"/>
  <c r="O121" i="50" s="1"/>
  <c r="O122" i="50" s="1"/>
  <c r="N84" i="50"/>
  <c r="M84" i="50"/>
  <c r="M121" i="50" s="1"/>
  <c r="M122" i="50" s="1"/>
  <c r="L84" i="50"/>
  <c r="G84" i="50"/>
  <c r="F84" i="50"/>
  <c r="E84" i="50"/>
  <c r="D84" i="50"/>
  <c r="C84" i="50"/>
  <c r="B84" i="50"/>
  <c r="I164" i="50"/>
  <c r="H164" i="50"/>
  <c r="I163" i="50"/>
  <c r="H163" i="50"/>
  <c r="I160" i="50"/>
  <c r="H160" i="50"/>
  <c r="I159" i="50"/>
  <c r="H159" i="50"/>
  <c r="I158" i="50"/>
  <c r="H158" i="50"/>
  <c r="I157" i="50"/>
  <c r="H157" i="50"/>
  <c r="I156" i="50"/>
  <c r="H156" i="50"/>
  <c r="I155" i="50"/>
  <c r="H155" i="50"/>
  <c r="I152" i="50"/>
  <c r="H152" i="50"/>
  <c r="I151" i="50"/>
  <c r="H151" i="50"/>
  <c r="I150" i="50"/>
  <c r="H150" i="50"/>
  <c r="I149" i="50"/>
  <c r="H149" i="50"/>
  <c r="R64" i="50"/>
  <c r="Q64" i="50"/>
  <c r="P64" i="50"/>
  <c r="O64" i="50"/>
  <c r="N64" i="50"/>
  <c r="M64" i="50"/>
  <c r="L64" i="50"/>
  <c r="G64" i="50"/>
  <c r="F64" i="50"/>
  <c r="E64" i="50"/>
  <c r="D64" i="50"/>
  <c r="C64" i="50"/>
  <c r="B64" i="50"/>
  <c r="Q61" i="50"/>
  <c r="P61" i="50"/>
  <c r="O61" i="50"/>
  <c r="N61" i="50"/>
  <c r="M61" i="50"/>
  <c r="L61" i="50"/>
  <c r="G61" i="50"/>
  <c r="F61" i="50"/>
  <c r="E61" i="50"/>
  <c r="D61" i="50"/>
  <c r="C61" i="50"/>
  <c r="B61" i="50"/>
  <c r="I143" i="50"/>
  <c r="H143" i="50"/>
  <c r="I142" i="50"/>
  <c r="H142" i="50"/>
  <c r="I141" i="50"/>
  <c r="H141" i="50"/>
  <c r="Q54" i="50"/>
  <c r="P54" i="50"/>
  <c r="O54" i="50"/>
  <c r="N54" i="50"/>
  <c r="M54" i="50"/>
  <c r="L54" i="50"/>
  <c r="B51" i="50"/>
  <c r="A51" i="50"/>
  <c r="R47" i="50"/>
  <c r="D164" i="50" s="1"/>
  <c r="H47" i="50"/>
  <c r="B164" i="50" s="1"/>
  <c r="R46" i="50"/>
  <c r="D163" i="50" s="1"/>
  <c r="H46" i="50"/>
  <c r="B163" i="50" s="1"/>
  <c r="R43" i="50"/>
  <c r="D160" i="50" s="1"/>
  <c r="H43" i="50"/>
  <c r="B160" i="50" s="1"/>
  <c r="R42" i="50"/>
  <c r="D159" i="50" s="1"/>
  <c r="H42" i="50"/>
  <c r="B159" i="50" s="1"/>
  <c r="R41" i="50"/>
  <c r="D158" i="50" s="1"/>
  <c r="H41" i="50"/>
  <c r="B158" i="50" s="1"/>
  <c r="R40" i="50"/>
  <c r="D157" i="50" s="1"/>
  <c r="H40" i="50"/>
  <c r="B157" i="50" s="1"/>
  <c r="R39" i="50"/>
  <c r="D156" i="50" s="1"/>
  <c r="H39" i="50"/>
  <c r="B156" i="50" s="1"/>
  <c r="R38" i="50"/>
  <c r="D155" i="50" s="1"/>
  <c r="H38" i="50"/>
  <c r="B155" i="50" s="1"/>
  <c r="R35" i="50"/>
  <c r="D152" i="50" s="1"/>
  <c r="H35" i="50"/>
  <c r="B152" i="50" s="1"/>
  <c r="R34" i="50"/>
  <c r="D151" i="50" s="1"/>
  <c r="H34" i="50"/>
  <c r="B151" i="50" s="1"/>
  <c r="R33" i="50"/>
  <c r="D150" i="50" s="1"/>
  <c r="H33" i="50"/>
  <c r="B150" i="50" s="1"/>
  <c r="R32" i="50"/>
  <c r="D149" i="50" s="1"/>
  <c r="H32" i="50"/>
  <c r="B149" i="50" s="1"/>
  <c r="R29" i="50"/>
  <c r="D146" i="50" s="1"/>
  <c r="H29" i="50"/>
  <c r="B146" i="50" s="1"/>
  <c r="R26" i="50"/>
  <c r="D143" i="50" s="1"/>
  <c r="H26" i="50"/>
  <c r="B143" i="50" s="1"/>
  <c r="R25" i="50"/>
  <c r="D142" i="50" s="1"/>
  <c r="H25" i="50"/>
  <c r="B142" i="50" s="1"/>
  <c r="R24" i="50"/>
  <c r="D141" i="50" s="1"/>
  <c r="H24" i="50"/>
  <c r="B141" i="50" s="1"/>
  <c r="B18" i="50"/>
  <c r="A18" i="50"/>
  <c r="A14" i="50"/>
  <c r="B10" i="50"/>
  <c r="A4" i="50"/>
  <c r="A174" i="49"/>
  <c r="A173" i="49"/>
  <c r="F163" i="49"/>
  <c r="F160" i="49"/>
  <c r="F159" i="49"/>
  <c r="F158" i="49"/>
  <c r="F157" i="49"/>
  <c r="F156" i="49"/>
  <c r="F155" i="49"/>
  <c r="F152" i="49"/>
  <c r="F151" i="49"/>
  <c r="F150" i="49"/>
  <c r="F149" i="49"/>
  <c r="F146" i="49"/>
  <c r="F143" i="49"/>
  <c r="F142" i="49"/>
  <c r="F141" i="49"/>
  <c r="B136" i="49"/>
  <c r="R132" i="49"/>
  <c r="H132" i="49"/>
  <c r="I131" i="49"/>
  <c r="I130" i="49"/>
  <c r="H127" i="49"/>
  <c r="H175" i="49" s="1"/>
  <c r="H126" i="49"/>
  <c r="R125" i="49"/>
  <c r="I122" i="49"/>
  <c r="I121" i="49"/>
  <c r="S120" i="49"/>
  <c r="S119" i="49"/>
  <c r="S118" i="49"/>
  <c r="H122" i="49"/>
  <c r="Q109" i="49"/>
  <c r="P109" i="49"/>
  <c r="O109" i="49"/>
  <c r="N109" i="49"/>
  <c r="M109" i="49"/>
  <c r="L109" i="49"/>
  <c r="S108" i="49"/>
  <c r="I108" i="49"/>
  <c r="I109" i="49"/>
  <c r="S107" i="49"/>
  <c r="S106" i="49"/>
  <c r="S105" i="49"/>
  <c r="Q96" i="49"/>
  <c r="P96" i="49"/>
  <c r="O96" i="49"/>
  <c r="N96" i="49"/>
  <c r="M96" i="49"/>
  <c r="L96" i="49"/>
  <c r="I96" i="49"/>
  <c r="S95" i="49"/>
  <c r="I95" i="49"/>
  <c r="G16" i="40"/>
  <c r="S94" i="49"/>
  <c r="S93" i="49"/>
  <c r="S92" i="49"/>
  <c r="H96" i="49"/>
  <c r="Q84" i="49"/>
  <c r="P84" i="49"/>
  <c r="O84" i="49"/>
  <c r="N84" i="49"/>
  <c r="M84" i="49"/>
  <c r="M121" i="49" s="1"/>
  <c r="M122" i="49" s="1"/>
  <c r="L84" i="49"/>
  <c r="G84" i="49"/>
  <c r="F84" i="49"/>
  <c r="E84" i="49"/>
  <c r="D84" i="49"/>
  <c r="C84" i="49"/>
  <c r="B84" i="49"/>
  <c r="I164" i="49"/>
  <c r="H164" i="49"/>
  <c r="I163" i="49"/>
  <c r="H163" i="49"/>
  <c r="I160" i="49"/>
  <c r="H160" i="49"/>
  <c r="I159" i="49"/>
  <c r="H159" i="49"/>
  <c r="I158" i="49"/>
  <c r="H158" i="49"/>
  <c r="I157" i="49"/>
  <c r="H157" i="49"/>
  <c r="L157" i="49" s="1"/>
  <c r="I156" i="49"/>
  <c r="H156" i="49"/>
  <c r="I155" i="49"/>
  <c r="H155" i="49"/>
  <c r="I152" i="49"/>
  <c r="H152" i="49"/>
  <c r="I151" i="49"/>
  <c r="H151" i="49"/>
  <c r="I150" i="49"/>
  <c r="H150" i="49"/>
  <c r="I149" i="49"/>
  <c r="H149" i="49"/>
  <c r="L149" i="49" s="1"/>
  <c r="Q64" i="49"/>
  <c r="P64" i="49"/>
  <c r="O64" i="49"/>
  <c r="N64" i="49"/>
  <c r="M64" i="49"/>
  <c r="L64" i="49"/>
  <c r="H64" i="49"/>
  <c r="G64" i="49"/>
  <c r="F64" i="49"/>
  <c r="E64" i="49"/>
  <c r="D64" i="49"/>
  <c r="C64" i="49"/>
  <c r="B64" i="49"/>
  <c r="Q61" i="49"/>
  <c r="P61" i="49"/>
  <c r="P86" i="49" s="1"/>
  <c r="O61" i="49"/>
  <c r="N61" i="49"/>
  <c r="M61" i="49"/>
  <c r="L61" i="49"/>
  <c r="G61" i="49"/>
  <c r="F61" i="49"/>
  <c r="F86" i="49" s="1"/>
  <c r="E61" i="49"/>
  <c r="D61" i="49"/>
  <c r="D86" i="49" s="1"/>
  <c r="C61" i="49"/>
  <c r="B61" i="49"/>
  <c r="I143" i="49"/>
  <c r="H143" i="49"/>
  <c r="I142" i="49"/>
  <c r="H142" i="49"/>
  <c r="I141" i="49"/>
  <c r="H141" i="49"/>
  <c r="Q54" i="49"/>
  <c r="P54" i="49"/>
  <c r="O54" i="49"/>
  <c r="N54" i="49"/>
  <c r="M54" i="49"/>
  <c r="L54" i="49"/>
  <c r="B51" i="49"/>
  <c r="A51" i="49"/>
  <c r="R47" i="49"/>
  <c r="D164" i="49" s="1"/>
  <c r="H47" i="49"/>
  <c r="B164" i="49" s="1"/>
  <c r="R46" i="49"/>
  <c r="D163" i="49" s="1"/>
  <c r="H46" i="49"/>
  <c r="B163" i="49" s="1"/>
  <c r="R43" i="49"/>
  <c r="D160" i="49" s="1"/>
  <c r="H43" i="49"/>
  <c r="R42" i="49"/>
  <c r="D159" i="49" s="1"/>
  <c r="H42" i="49"/>
  <c r="B159" i="49" s="1"/>
  <c r="R41" i="49"/>
  <c r="D158" i="49" s="1"/>
  <c r="H41" i="49"/>
  <c r="B158" i="49" s="1"/>
  <c r="E158" i="49" s="1"/>
  <c r="R40" i="49"/>
  <c r="D157" i="49" s="1"/>
  <c r="H40" i="49"/>
  <c r="B157" i="49" s="1"/>
  <c r="R39" i="49"/>
  <c r="D156" i="49" s="1"/>
  <c r="H39" i="49"/>
  <c r="B156" i="49" s="1"/>
  <c r="R38" i="49"/>
  <c r="D155" i="49" s="1"/>
  <c r="H38" i="49"/>
  <c r="B155" i="49" s="1"/>
  <c r="E155" i="49" s="1"/>
  <c r="R35" i="49"/>
  <c r="D152" i="49" s="1"/>
  <c r="H35" i="49"/>
  <c r="B152" i="49" s="1"/>
  <c r="R34" i="49"/>
  <c r="D151" i="49" s="1"/>
  <c r="H34" i="49"/>
  <c r="B151" i="49" s="1"/>
  <c r="R33" i="49"/>
  <c r="D150" i="49" s="1"/>
  <c r="H33" i="49"/>
  <c r="B150" i="49" s="1"/>
  <c r="E150" i="49" s="1"/>
  <c r="R32" i="49"/>
  <c r="D149" i="49" s="1"/>
  <c r="H32" i="49"/>
  <c r="B149" i="49" s="1"/>
  <c r="R29" i="49"/>
  <c r="D146" i="49" s="1"/>
  <c r="H29" i="49"/>
  <c r="B146" i="49" s="1"/>
  <c r="R26" i="49"/>
  <c r="D143" i="49" s="1"/>
  <c r="H26" i="49"/>
  <c r="B143" i="49" s="1"/>
  <c r="R25" i="49"/>
  <c r="D142" i="49" s="1"/>
  <c r="H25" i="49"/>
  <c r="B142" i="49" s="1"/>
  <c r="R24" i="49"/>
  <c r="D141" i="49" s="1"/>
  <c r="H24" i="49"/>
  <c r="B141" i="49" s="1"/>
  <c r="E141" i="49" s="1"/>
  <c r="B18" i="49"/>
  <c r="A18" i="49"/>
  <c r="A14" i="49"/>
  <c r="B10" i="49"/>
  <c r="A4" i="49"/>
  <c r="A174" i="48"/>
  <c r="A173" i="48"/>
  <c r="F163" i="48"/>
  <c r="F160" i="48"/>
  <c r="F159" i="48"/>
  <c r="F158" i="48"/>
  <c r="F157" i="48"/>
  <c r="F156" i="48"/>
  <c r="F155" i="48"/>
  <c r="F152" i="48"/>
  <c r="F151" i="48"/>
  <c r="F150" i="48"/>
  <c r="F149" i="48"/>
  <c r="F146" i="48"/>
  <c r="F143" i="48"/>
  <c r="F142" i="48"/>
  <c r="F141" i="48"/>
  <c r="B136" i="48"/>
  <c r="R132" i="48"/>
  <c r="H132" i="48"/>
  <c r="I131" i="48"/>
  <c r="I130" i="48"/>
  <c r="H127" i="48"/>
  <c r="H175" i="48" s="1"/>
  <c r="H126" i="48"/>
  <c r="R125" i="48"/>
  <c r="I122" i="48"/>
  <c r="I121" i="48"/>
  <c r="S120" i="48"/>
  <c r="S119" i="48"/>
  <c r="S118" i="48"/>
  <c r="H122" i="48"/>
  <c r="Q109" i="48"/>
  <c r="P109" i="48"/>
  <c r="O109" i="48"/>
  <c r="N109" i="48"/>
  <c r="M109" i="48"/>
  <c r="L109" i="48"/>
  <c r="S108" i="48"/>
  <c r="I108" i="48"/>
  <c r="I109" i="48"/>
  <c r="S107" i="48"/>
  <c r="S106" i="48"/>
  <c r="S105" i="48"/>
  <c r="Q96" i="48"/>
  <c r="P96" i="48"/>
  <c r="O96" i="48"/>
  <c r="N96" i="48"/>
  <c r="M96" i="48"/>
  <c r="L96" i="48"/>
  <c r="I96" i="48"/>
  <c r="S95" i="48"/>
  <c r="I95" i="48"/>
  <c r="G15" i="40"/>
  <c r="S94" i="48"/>
  <c r="S93" i="48"/>
  <c r="S92" i="48"/>
  <c r="H96" i="48"/>
  <c r="Q84" i="48"/>
  <c r="P84" i="48"/>
  <c r="O84" i="48"/>
  <c r="N84" i="48"/>
  <c r="M84" i="48"/>
  <c r="L84" i="48"/>
  <c r="G84" i="48"/>
  <c r="F84" i="48"/>
  <c r="E84" i="48"/>
  <c r="D84" i="48"/>
  <c r="C84" i="48"/>
  <c r="B84" i="48"/>
  <c r="I164" i="48"/>
  <c r="H164" i="48"/>
  <c r="L164" i="48" s="1"/>
  <c r="I163" i="48"/>
  <c r="H163" i="48"/>
  <c r="I160" i="48"/>
  <c r="H160" i="48"/>
  <c r="I159" i="48"/>
  <c r="H159" i="48"/>
  <c r="L159" i="48" s="1"/>
  <c r="I158" i="48"/>
  <c r="H158" i="48"/>
  <c r="I157" i="48"/>
  <c r="H157" i="48"/>
  <c r="I156" i="48"/>
  <c r="H156" i="48"/>
  <c r="I155" i="48"/>
  <c r="H155" i="48"/>
  <c r="I152" i="48"/>
  <c r="H152" i="48"/>
  <c r="I151" i="48"/>
  <c r="H151" i="48"/>
  <c r="L151" i="48" s="1"/>
  <c r="I150" i="48"/>
  <c r="H150" i="48"/>
  <c r="I149" i="48"/>
  <c r="H149" i="48"/>
  <c r="Q64" i="48"/>
  <c r="P64" i="48"/>
  <c r="O64" i="48"/>
  <c r="N64" i="48"/>
  <c r="M64" i="48"/>
  <c r="L64" i="48"/>
  <c r="H64" i="48"/>
  <c r="G64" i="48"/>
  <c r="F64" i="48"/>
  <c r="E64" i="48"/>
  <c r="D64" i="48"/>
  <c r="C64" i="48"/>
  <c r="B64" i="48"/>
  <c r="Q61" i="48"/>
  <c r="Q86" i="48" s="1"/>
  <c r="P61" i="48"/>
  <c r="O61" i="48"/>
  <c r="N61" i="48"/>
  <c r="M61" i="48"/>
  <c r="L61" i="48"/>
  <c r="G61" i="48"/>
  <c r="G86" i="48" s="1"/>
  <c r="F61" i="48"/>
  <c r="E61" i="48"/>
  <c r="D61" i="48"/>
  <c r="C61" i="48"/>
  <c r="B61" i="48"/>
  <c r="I143" i="48"/>
  <c r="H143" i="48"/>
  <c r="I142" i="48"/>
  <c r="H142" i="48"/>
  <c r="I141" i="48"/>
  <c r="H141" i="48"/>
  <c r="Q54" i="48"/>
  <c r="P54" i="48"/>
  <c r="O54" i="48"/>
  <c r="N54" i="48"/>
  <c r="M54" i="48"/>
  <c r="L54" i="48"/>
  <c r="B51" i="48"/>
  <c r="A51" i="48"/>
  <c r="R47" i="48"/>
  <c r="D164" i="48" s="1"/>
  <c r="H47" i="48"/>
  <c r="B164" i="48" s="1"/>
  <c r="R46" i="48"/>
  <c r="D163" i="48" s="1"/>
  <c r="H46" i="48"/>
  <c r="B163" i="48" s="1"/>
  <c r="R43" i="48"/>
  <c r="D160" i="48" s="1"/>
  <c r="H43" i="48"/>
  <c r="R42" i="48"/>
  <c r="D159" i="48" s="1"/>
  <c r="H42" i="48"/>
  <c r="B159" i="48" s="1"/>
  <c r="R41" i="48"/>
  <c r="D158" i="48" s="1"/>
  <c r="H41" i="48"/>
  <c r="B158" i="48" s="1"/>
  <c r="R40" i="48"/>
  <c r="D157" i="48" s="1"/>
  <c r="H40" i="48"/>
  <c r="B157" i="48" s="1"/>
  <c r="E157" i="48" s="1"/>
  <c r="R39" i="48"/>
  <c r="D156" i="48" s="1"/>
  <c r="H39" i="48"/>
  <c r="B156" i="48" s="1"/>
  <c r="R38" i="48"/>
  <c r="D155" i="48" s="1"/>
  <c r="H38" i="48"/>
  <c r="B155" i="48" s="1"/>
  <c r="R35" i="48"/>
  <c r="D152" i="48" s="1"/>
  <c r="H35" i="48"/>
  <c r="B152" i="48" s="1"/>
  <c r="E152" i="48" s="1"/>
  <c r="R34" i="48"/>
  <c r="D151" i="48" s="1"/>
  <c r="H34" i="48"/>
  <c r="B151" i="48" s="1"/>
  <c r="R33" i="48"/>
  <c r="D150" i="48" s="1"/>
  <c r="H33" i="48"/>
  <c r="B150" i="48" s="1"/>
  <c r="R32" i="48"/>
  <c r="D149" i="48" s="1"/>
  <c r="H32" i="48"/>
  <c r="B149" i="48" s="1"/>
  <c r="E149" i="48" s="1"/>
  <c r="R29" i="48"/>
  <c r="D146" i="48" s="1"/>
  <c r="H29" i="48"/>
  <c r="B146" i="48" s="1"/>
  <c r="R26" i="48"/>
  <c r="D143" i="48" s="1"/>
  <c r="H26" i="48"/>
  <c r="B143" i="48" s="1"/>
  <c r="E143" i="48" s="1"/>
  <c r="R25" i="48"/>
  <c r="D142" i="48" s="1"/>
  <c r="H25" i="48"/>
  <c r="B142" i="48" s="1"/>
  <c r="R24" i="48"/>
  <c r="D141" i="48" s="1"/>
  <c r="H24" i="48"/>
  <c r="B141" i="48" s="1"/>
  <c r="B18" i="48"/>
  <c r="A18" i="48"/>
  <c r="A14" i="48"/>
  <c r="B10" i="48"/>
  <c r="A4" i="48"/>
  <c r="A174" i="47"/>
  <c r="A173" i="47"/>
  <c r="F163" i="47"/>
  <c r="F160" i="47"/>
  <c r="F159" i="47"/>
  <c r="F158" i="47"/>
  <c r="F157" i="47"/>
  <c r="F156" i="47"/>
  <c r="F155" i="47"/>
  <c r="F152" i="47"/>
  <c r="F151" i="47"/>
  <c r="F150" i="47"/>
  <c r="F149" i="47"/>
  <c r="I146" i="47"/>
  <c r="F146" i="47"/>
  <c r="F143" i="47"/>
  <c r="F142" i="47"/>
  <c r="F141" i="47"/>
  <c r="B136" i="47"/>
  <c r="R132" i="47"/>
  <c r="H132" i="47"/>
  <c r="I131" i="47"/>
  <c r="I130" i="47"/>
  <c r="H127" i="47"/>
  <c r="H175" i="47" s="1"/>
  <c r="H126" i="47"/>
  <c r="R125" i="47"/>
  <c r="I122" i="47"/>
  <c r="I121" i="47"/>
  <c r="S120" i="47"/>
  <c r="S119" i="47"/>
  <c r="S118" i="47"/>
  <c r="Q109" i="47"/>
  <c r="P109" i="47"/>
  <c r="O109" i="47"/>
  <c r="N109" i="47"/>
  <c r="M109" i="47"/>
  <c r="L109" i="47"/>
  <c r="S108" i="47"/>
  <c r="I108" i="47"/>
  <c r="S107" i="47"/>
  <c r="S106" i="47"/>
  <c r="S105" i="47"/>
  <c r="H109" i="47"/>
  <c r="Q96" i="47"/>
  <c r="P96" i="47"/>
  <c r="O96" i="47"/>
  <c r="N96" i="47"/>
  <c r="M96" i="47"/>
  <c r="L96" i="47"/>
  <c r="I96" i="47"/>
  <c r="S94" i="47"/>
  <c r="S93" i="47"/>
  <c r="S92" i="47"/>
  <c r="H96" i="47"/>
  <c r="Q84" i="47"/>
  <c r="P84" i="47"/>
  <c r="O84" i="47"/>
  <c r="N84" i="47"/>
  <c r="M84" i="47"/>
  <c r="L84" i="47"/>
  <c r="G84" i="47"/>
  <c r="F84" i="47"/>
  <c r="E84" i="47"/>
  <c r="D84" i="47"/>
  <c r="C84" i="47"/>
  <c r="B84" i="47"/>
  <c r="I164" i="47"/>
  <c r="H164" i="47"/>
  <c r="L164" i="47" s="1"/>
  <c r="I163" i="47"/>
  <c r="H163" i="47"/>
  <c r="I160" i="47"/>
  <c r="H160" i="47"/>
  <c r="I159" i="47"/>
  <c r="H159" i="47"/>
  <c r="L159" i="47" s="1"/>
  <c r="I158" i="47"/>
  <c r="H158" i="47"/>
  <c r="I157" i="47"/>
  <c r="H157" i="47"/>
  <c r="I156" i="47"/>
  <c r="H156" i="47"/>
  <c r="I155" i="47"/>
  <c r="H155" i="47"/>
  <c r="I152" i="47"/>
  <c r="H152" i="47"/>
  <c r="I151" i="47"/>
  <c r="H151" i="47"/>
  <c r="I150" i="47"/>
  <c r="H150" i="47"/>
  <c r="I149" i="47"/>
  <c r="H149" i="47"/>
  <c r="R64" i="47"/>
  <c r="Q64" i="47"/>
  <c r="P64" i="47"/>
  <c r="O64" i="47"/>
  <c r="N64" i="47"/>
  <c r="M64" i="47"/>
  <c r="L64" i="47"/>
  <c r="G64" i="47"/>
  <c r="F64" i="47"/>
  <c r="E64" i="47"/>
  <c r="D64" i="47"/>
  <c r="C64" i="47"/>
  <c r="B64" i="47"/>
  <c r="Q61" i="47"/>
  <c r="P61" i="47"/>
  <c r="O61" i="47"/>
  <c r="N61" i="47"/>
  <c r="M61" i="47"/>
  <c r="L61" i="47"/>
  <c r="G61" i="47"/>
  <c r="F61" i="47"/>
  <c r="E61" i="47"/>
  <c r="D61" i="47"/>
  <c r="C61" i="47"/>
  <c r="B61" i="47"/>
  <c r="I143" i="47"/>
  <c r="H143" i="47"/>
  <c r="I142" i="47"/>
  <c r="H142" i="47"/>
  <c r="I141" i="47"/>
  <c r="H141" i="47"/>
  <c r="Q54" i="47"/>
  <c r="P54" i="47"/>
  <c r="O54" i="47"/>
  <c r="N54" i="47"/>
  <c r="M54" i="47"/>
  <c r="L54" i="47"/>
  <c r="B51" i="47"/>
  <c r="A51" i="47"/>
  <c r="R47" i="47"/>
  <c r="D164" i="47" s="1"/>
  <c r="H47" i="47"/>
  <c r="B164" i="47" s="1"/>
  <c r="R46" i="47"/>
  <c r="D163" i="47" s="1"/>
  <c r="H46" i="47"/>
  <c r="B163" i="47" s="1"/>
  <c r="R43" i="47"/>
  <c r="D160" i="47" s="1"/>
  <c r="H43" i="47"/>
  <c r="B160" i="47" s="1"/>
  <c r="R42" i="47"/>
  <c r="D159" i="47" s="1"/>
  <c r="H42" i="47"/>
  <c r="B159" i="47" s="1"/>
  <c r="R41" i="47"/>
  <c r="D158" i="47" s="1"/>
  <c r="H41" i="47"/>
  <c r="B158" i="47" s="1"/>
  <c r="R40" i="47"/>
  <c r="D157" i="47" s="1"/>
  <c r="H40" i="47"/>
  <c r="B157" i="47" s="1"/>
  <c r="R39" i="47"/>
  <c r="D156" i="47" s="1"/>
  <c r="H39" i="47"/>
  <c r="B156" i="47" s="1"/>
  <c r="R38" i="47"/>
  <c r="D155" i="47" s="1"/>
  <c r="H38" i="47"/>
  <c r="B155" i="47" s="1"/>
  <c r="R35" i="47"/>
  <c r="D152" i="47" s="1"/>
  <c r="H35" i="47"/>
  <c r="B152" i="47" s="1"/>
  <c r="R34" i="47"/>
  <c r="D151" i="47" s="1"/>
  <c r="H34" i="47"/>
  <c r="B151" i="47" s="1"/>
  <c r="R33" i="47"/>
  <c r="D150" i="47" s="1"/>
  <c r="H33" i="47"/>
  <c r="B150" i="47" s="1"/>
  <c r="R32" i="47"/>
  <c r="D149" i="47" s="1"/>
  <c r="H32" i="47"/>
  <c r="B149" i="47" s="1"/>
  <c r="R29" i="47"/>
  <c r="D146" i="47" s="1"/>
  <c r="H29" i="47"/>
  <c r="B146" i="47" s="1"/>
  <c r="R26" i="47"/>
  <c r="D143" i="47" s="1"/>
  <c r="H26" i="47"/>
  <c r="B143" i="47" s="1"/>
  <c r="R25" i="47"/>
  <c r="D142" i="47" s="1"/>
  <c r="H25" i="47"/>
  <c r="B142" i="47" s="1"/>
  <c r="R24" i="47"/>
  <c r="D141" i="47" s="1"/>
  <c r="H24" i="47"/>
  <c r="B141" i="47" s="1"/>
  <c r="B18" i="47"/>
  <c r="A18" i="47"/>
  <c r="A14" i="47"/>
  <c r="B10" i="47"/>
  <c r="A4" i="47"/>
  <c r="A174" i="46"/>
  <c r="A173" i="46"/>
  <c r="F163" i="46"/>
  <c r="F160" i="46"/>
  <c r="F159" i="46"/>
  <c r="F158" i="46"/>
  <c r="F157" i="46"/>
  <c r="F156" i="46"/>
  <c r="F155" i="46"/>
  <c r="F152" i="46"/>
  <c r="F151" i="46"/>
  <c r="F150" i="46"/>
  <c r="F149" i="46"/>
  <c r="I146" i="46"/>
  <c r="F146" i="46"/>
  <c r="F143" i="46"/>
  <c r="F142" i="46"/>
  <c r="F141" i="46"/>
  <c r="B136" i="46"/>
  <c r="R132" i="46"/>
  <c r="H132" i="46"/>
  <c r="I131" i="46"/>
  <c r="I130" i="46"/>
  <c r="H127" i="46"/>
  <c r="H175" i="46" s="1"/>
  <c r="H126" i="46"/>
  <c r="R125" i="46"/>
  <c r="I122" i="46"/>
  <c r="I121" i="46"/>
  <c r="S120" i="46"/>
  <c r="S119" i="46"/>
  <c r="S118" i="46"/>
  <c r="Q109" i="46"/>
  <c r="P109" i="46"/>
  <c r="O109" i="46"/>
  <c r="N109" i="46"/>
  <c r="M109" i="46"/>
  <c r="L109" i="46"/>
  <c r="S108" i="46"/>
  <c r="I108" i="46"/>
  <c r="S107" i="46"/>
  <c r="S106" i="46"/>
  <c r="S105" i="46"/>
  <c r="H109" i="46"/>
  <c r="Q96" i="46"/>
  <c r="P96" i="46"/>
  <c r="O96" i="46"/>
  <c r="N96" i="46"/>
  <c r="M96" i="46"/>
  <c r="L96" i="46"/>
  <c r="I96" i="46"/>
  <c r="S94" i="46"/>
  <c r="S93" i="46"/>
  <c r="S92" i="46"/>
  <c r="H96" i="46"/>
  <c r="Q84" i="46"/>
  <c r="P84" i="46"/>
  <c r="O84" i="46"/>
  <c r="N84" i="46"/>
  <c r="M84" i="46"/>
  <c r="L84" i="46"/>
  <c r="G84" i="46"/>
  <c r="F84" i="46"/>
  <c r="E84" i="46"/>
  <c r="D84" i="46"/>
  <c r="C84" i="46"/>
  <c r="B84" i="46"/>
  <c r="I164" i="46"/>
  <c r="H164" i="46"/>
  <c r="L164" i="46" s="1"/>
  <c r="I163" i="46"/>
  <c r="H163" i="46"/>
  <c r="I160" i="46"/>
  <c r="H160" i="46"/>
  <c r="I159" i="46"/>
  <c r="H159" i="46"/>
  <c r="L159" i="46" s="1"/>
  <c r="I158" i="46"/>
  <c r="H158" i="46"/>
  <c r="I157" i="46"/>
  <c r="H157" i="46"/>
  <c r="I156" i="46"/>
  <c r="H156" i="46"/>
  <c r="I155" i="46"/>
  <c r="H155" i="46"/>
  <c r="I152" i="46"/>
  <c r="H152" i="46"/>
  <c r="I151" i="46"/>
  <c r="H151" i="46"/>
  <c r="I150" i="46"/>
  <c r="H150" i="46"/>
  <c r="I149" i="46"/>
  <c r="H149" i="46"/>
  <c r="R64" i="46"/>
  <c r="Q64" i="46"/>
  <c r="P64" i="46"/>
  <c r="O64" i="46"/>
  <c r="N64" i="46"/>
  <c r="M64" i="46"/>
  <c r="L64" i="46"/>
  <c r="G64" i="46"/>
  <c r="F64" i="46"/>
  <c r="E64" i="46"/>
  <c r="D64" i="46"/>
  <c r="C64" i="46"/>
  <c r="B64" i="46"/>
  <c r="Q61" i="46"/>
  <c r="P61" i="46"/>
  <c r="O61" i="46"/>
  <c r="N61" i="46"/>
  <c r="M61" i="46"/>
  <c r="L61" i="46"/>
  <c r="L86" i="46" s="1"/>
  <c r="G61" i="46"/>
  <c r="F61" i="46"/>
  <c r="E61" i="46"/>
  <c r="D61" i="46"/>
  <c r="C61" i="46"/>
  <c r="B61" i="46"/>
  <c r="B86" i="46" s="1"/>
  <c r="I143" i="46"/>
  <c r="H143" i="46"/>
  <c r="I142" i="46"/>
  <c r="H142" i="46"/>
  <c r="I141" i="46"/>
  <c r="H141" i="46"/>
  <c r="Q54" i="46"/>
  <c r="P54" i="46"/>
  <c r="O54" i="46"/>
  <c r="N54" i="46"/>
  <c r="M54" i="46"/>
  <c r="L54" i="46"/>
  <c r="B51" i="46"/>
  <c r="A51" i="46"/>
  <c r="R47" i="46"/>
  <c r="D164" i="46" s="1"/>
  <c r="H47" i="46"/>
  <c r="B164" i="46" s="1"/>
  <c r="R46" i="46"/>
  <c r="D163" i="46" s="1"/>
  <c r="H46" i="46"/>
  <c r="B163" i="46" s="1"/>
  <c r="R43" i="46"/>
  <c r="D160" i="46" s="1"/>
  <c r="H43" i="46"/>
  <c r="B160" i="46" s="1"/>
  <c r="R42" i="46"/>
  <c r="D159" i="46" s="1"/>
  <c r="H42" i="46"/>
  <c r="B159" i="46" s="1"/>
  <c r="E159" i="46" s="1"/>
  <c r="R41" i="46"/>
  <c r="D158" i="46" s="1"/>
  <c r="H41" i="46"/>
  <c r="B158" i="46" s="1"/>
  <c r="R40" i="46"/>
  <c r="D157" i="46" s="1"/>
  <c r="H40" i="46"/>
  <c r="B157" i="46" s="1"/>
  <c r="R39" i="46"/>
  <c r="D156" i="46" s="1"/>
  <c r="H39" i="46"/>
  <c r="B156" i="46" s="1"/>
  <c r="R38" i="46"/>
  <c r="D155" i="46" s="1"/>
  <c r="H38" i="46"/>
  <c r="B155" i="46" s="1"/>
  <c r="R35" i="46"/>
  <c r="D152" i="46" s="1"/>
  <c r="H35" i="46"/>
  <c r="B152" i="46" s="1"/>
  <c r="R34" i="46"/>
  <c r="D151" i="46" s="1"/>
  <c r="H34" i="46"/>
  <c r="B151" i="46" s="1"/>
  <c r="E151" i="46" s="1"/>
  <c r="R33" i="46"/>
  <c r="D150" i="46" s="1"/>
  <c r="H33" i="46"/>
  <c r="B150" i="46" s="1"/>
  <c r="R32" i="46"/>
  <c r="D149" i="46" s="1"/>
  <c r="H32" i="46"/>
  <c r="B149" i="46" s="1"/>
  <c r="R29" i="46"/>
  <c r="D146" i="46" s="1"/>
  <c r="H29" i="46"/>
  <c r="B146" i="46" s="1"/>
  <c r="R26" i="46"/>
  <c r="D143" i="46" s="1"/>
  <c r="H26" i="46"/>
  <c r="B143" i="46" s="1"/>
  <c r="R25" i="46"/>
  <c r="D142" i="46" s="1"/>
  <c r="H25" i="46"/>
  <c r="B142" i="46" s="1"/>
  <c r="E142" i="46" s="1"/>
  <c r="R24" i="46"/>
  <c r="D141" i="46" s="1"/>
  <c r="H24" i="46"/>
  <c r="B141" i="46" s="1"/>
  <c r="B18" i="46"/>
  <c r="A18" i="46"/>
  <c r="A14" i="46"/>
  <c r="B10" i="46"/>
  <c r="A4" i="46"/>
  <c r="A174" i="45"/>
  <c r="A173" i="45"/>
  <c r="F163" i="45"/>
  <c r="F160" i="45"/>
  <c r="F159" i="45"/>
  <c r="F158" i="45"/>
  <c r="F157" i="45"/>
  <c r="F156" i="45"/>
  <c r="F155" i="45"/>
  <c r="F152" i="45"/>
  <c r="F151" i="45"/>
  <c r="F150" i="45"/>
  <c r="F149" i="45"/>
  <c r="I146" i="45"/>
  <c r="F146" i="45"/>
  <c r="F143" i="45"/>
  <c r="F142" i="45"/>
  <c r="F141" i="45"/>
  <c r="B136" i="45"/>
  <c r="R132" i="45"/>
  <c r="H132" i="45"/>
  <c r="I131" i="45"/>
  <c r="I130" i="45"/>
  <c r="H127" i="45"/>
  <c r="H175" i="45" s="1"/>
  <c r="H126" i="45"/>
  <c r="R125" i="45"/>
  <c r="I122" i="45"/>
  <c r="I121" i="45"/>
  <c r="S120" i="45"/>
  <c r="S119" i="45"/>
  <c r="S118" i="45"/>
  <c r="Q109" i="45"/>
  <c r="P109" i="45"/>
  <c r="O109" i="45"/>
  <c r="N109" i="45"/>
  <c r="M109" i="45"/>
  <c r="L109" i="45"/>
  <c r="S108" i="45"/>
  <c r="I108" i="45"/>
  <c r="S107" i="45"/>
  <c r="S106" i="45"/>
  <c r="S105" i="45"/>
  <c r="H109" i="45"/>
  <c r="Q96" i="45"/>
  <c r="P96" i="45"/>
  <c r="O96" i="45"/>
  <c r="N96" i="45"/>
  <c r="M96" i="45"/>
  <c r="L96" i="45"/>
  <c r="I96" i="45"/>
  <c r="S94" i="45"/>
  <c r="S93" i="45"/>
  <c r="S92" i="45"/>
  <c r="H96" i="45"/>
  <c r="Q84" i="45"/>
  <c r="P84" i="45"/>
  <c r="O84" i="45"/>
  <c r="N84" i="45"/>
  <c r="M84" i="45"/>
  <c r="L84" i="45"/>
  <c r="G84" i="45"/>
  <c r="F84" i="45"/>
  <c r="E84" i="45"/>
  <c r="D84" i="45"/>
  <c r="C84" i="45"/>
  <c r="B84" i="45"/>
  <c r="I164" i="45"/>
  <c r="H164" i="45"/>
  <c r="L164" i="45" s="1"/>
  <c r="I163" i="45"/>
  <c r="H163" i="45"/>
  <c r="I160" i="45"/>
  <c r="H160" i="45"/>
  <c r="I159" i="45"/>
  <c r="H159" i="45"/>
  <c r="L159" i="45" s="1"/>
  <c r="I158" i="45"/>
  <c r="H158" i="45"/>
  <c r="I157" i="45"/>
  <c r="H157" i="45"/>
  <c r="I156" i="45"/>
  <c r="H156" i="45"/>
  <c r="I155" i="45"/>
  <c r="H155" i="45"/>
  <c r="I152" i="45"/>
  <c r="H152" i="45"/>
  <c r="I151" i="45"/>
  <c r="H151" i="45"/>
  <c r="I150" i="45"/>
  <c r="H150" i="45"/>
  <c r="I149" i="45"/>
  <c r="H149" i="45"/>
  <c r="R64" i="45"/>
  <c r="Q64" i="45"/>
  <c r="P64" i="45"/>
  <c r="O64" i="45"/>
  <c r="N64" i="45"/>
  <c r="M64" i="45"/>
  <c r="L64" i="45"/>
  <c r="G64" i="45"/>
  <c r="F64" i="45"/>
  <c r="E64" i="45"/>
  <c r="D64" i="45"/>
  <c r="C64" i="45"/>
  <c r="B64" i="45"/>
  <c r="Q61" i="45"/>
  <c r="P61" i="45"/>
  <c r="O61" i="45"/>
  <c r="N61" i="45"/>
  <c r="M61" i="45"/>
  <c r="L61" i="45"/>
  <c r="L86" i="45" s="1"/>
  <c r="G61" i="45"/>
  <c r="F61" i="45"/>
  <c r="F86" i="45" s="1"/>
  <c r="E61" i="45"/>
  <c r="D61" i="45"/>
  <c r="C61" i="45"/>
  <c r="B61" i="45"/>
  <c r="B86" i="45" s="1"/>
  <c r="I143" i="45"/>
  <c r="H143" i="45"/>
  <c r="I142" i="45"/>
  <c r="H142" i="45"/>
  <c r="I141" i="45"/>
  <c r="H141" i="45"/>
  <c r="Q54" i="45"/>
  <c r="P54" i="45"/>
  <c r="O54" i="45"/>
  <c r="N54" i="45"/>
  <c r="M54" i="45"/>
  <c r="L54" i="45"/>
  <c r="B51" i="45"/>
  <c r="A51" i="45"/>
  <c r="R47" i="45"/>
  <c r="D164" i="45" s="1"/>
  <c r="H47" i="45"/>
  <c r="B164" i="45" s="1"/>
  <c r="R46" i="45"/>
  <c r="D163" i="45" s="1"/>
  <c r="H46" i="45"/>
  <c r="B163" i="45" s="1"/>
  <c r="R43" i="45"/>
  <c r="D160" i="45" s="1"/>
  <c r="H43" i="45"/>
  <c r="B160" i="45" s="1"/>
  <c r="R42" i="45"/>
  <c r="D159" i="45" s="1"/>
  <c r="H42" i="45"/>
  <c r="B159" i="45" s="1"/>
  <c r="R41" i="45"/>
  <c r="D158" i="45" s="1"/>
  <c r="H41" i="45"/>
  <c r="B158" i="45" s="1"/>
  <c r="R40" i="45"/>
  <c r="D157" i="45" s="1"/>
  <c r="H40" i="45"/>
  <c r="B157" i="45" s="1"/>
  <c r="R39" i="45"/>
  <c r="D156" i="45" s="1"/>
  <c r="H39" i="45"/>
  <c r="B156" i="45" s="1"/>
  <c r="R38" i="45"/>
  <c r="D155" i="45" s="1"/>
  <c r="H38" i="45"/>
  <c r="B155" i="45" s="1"/>
  <c r="R35" i="45"/>
  <c r="D152" i="45" s="1"/>
  <c r="H35" i="45"/>
  <c r="B152" i="45" s="1"/>
  <c r="R34" i="45"/>
  <c r="D151" i="45" s="1"/>
  <c r="H34" i="45"/>
  <c r="B151" i="45" s="1"/>
  <c r="R33" i="45"/>
  <c r="D150" i="45" s="1"/>
  <c r="H33" i="45"/>
  <c r="B150" i="45" s="1"/>
  <c r="R32" i="45"/>
  <c r="D149" i="45" s="1"/>
  <c r="H32" i="45"/>
  <c r="B149" i="45" s="1"/>
  <c r="R29" i="45"/>
  <c r="D146" i="45" s="1"/>
  <c r="H29" i="45"/>
  <c r="B146" i="45" s="1"/>
  <c r="R26" i="45"/>
  <c r="D143" i="45" s="1"/>
  <c r="H26" i="45"/>
  <c r="B143" i="45" s="1"/>
  <c r="R25" i="45"/>
  <c r="D142" i="45" s="1"/>
  <c r="H25" i="45"/>
  <c r="B142" i="45" s="1"/>
  <c r="R24" i="45"/>
  <c r="D141" i="45" s="1"/>
  <c r="H24" i="45"/>
  <c r="B141" i="45" s="1"/>
  <c r="B18" i="45"/>
  <c r="A18" i="45"/>
  <c r="A14" i="45"/>
  <c r="B10" i="45"/>
  <c r="A4" i="45"/>
  <c r="A174" i="44"/>
  <c r="A173" i="44"/>
  <c r="F163" i="44"/>
  <c r="F160" i="44"/>
  <c r="F159" i="44"/>
  <c r="F158" i="44"/>
  <c r="F157" i="44"/>
  <c r="F156" i="44"/>
  <c r="F155" i="44"/>
  <c r="F152" i="44"/>
  <c r="F151" i="44"/>
  <c r="F150" i="44"/>
  <c r="F149" i="44"/>
  <c r="I146" i="44"/>
  <c r="F146" i="44"/>
  <c r="F143" i="44"/>
  <c r="F142" i="44"/>
  <c r="F141" i="44"/>
  <c r="B136" i="44"/>
  <c r="R132" i="44"/>
  <c r="H132" i="44"/>
  <c r="I131" i="44"/>
  <c r="I130" i="44"/>
  <c r="H127" i="44"/>
  <c r="H175" i="44" s="1"/>
  <c r="H126" i="44"/>
  <c r="R125" i="44"/>
  <c r="I122" i="44"/>
  <c r="I121" i="44"/>
  <c r="S120" i="44"/>
  <c r="S119" i="44"/>
  <c r="S118" i="44"/>
  <c r="Q109" i="44"/>
  <c r="P109" i="44"/>
  <c r="O109" i="44"/>
  <c r="N109" i="44"/>
  <c r="M109" i="44"/>
  <c r="L109" i="44"/>
  <c r="S108" i="44"/>
  <c r="I108" i="44"/>
  <c r="S107" i="44"/>
  <c r="S106" i="44"/>
  <c r="S105" i="44"/>
  <c r="H109" i="44"/>
  <c r="Q96" i="44"/>
  <c r="P96" i="44"/>
  <c r="O96" i="44"/>
  <c r="N96" i="44"/>
  <c r="M96" i="44"/>
  <c r="L96" i="44"/>
  <c r="S94" i="44"/>
  <c r="S93" i="44"/>
  <c r="S92" i="44"/>
  <c r="H96" i="44"/>
  <c r="Q84" i="44"/>
  <c r="P84" i="44"/>
  <c r="O84" i="44"/>
  <c r="N84" i="44"/>
  <c r="M84" i="44"/>
  <c r="M121" i="44" s="1"/>
  <c r="M122" i="44" s="1"/>
  <c r="L84" i="44"/>
  <c r="G84" i="44"/>
  <c r="F84" i="44"/>
  <c r="E84" i="44"/>
  <c r="D84" i="44"/>
  <c r="C84" i="44"/>
  <c r="B84" i="44"/>
  <c r="I164" i="44"/>
  <c r="H164" i="44"/>
  <c r="I163" i="44"/>
  <c r="H163" i="44"/>
  <c r="I160" i="44"/>
  <c r="H160" i="44"/>
  <c r="I159" i="44"/>
  <c r="H159" i="44"/>
  <c r="I158" i="44"/>
  <c r="H158" i="44"/>
  <c r="I157" i="44"/>
  <c r="H157" i="44"/>
  <c r="I156" i="44"/>
  <c r="H156" i="44"/>
  <c r="I155" i="44"/>
  <c r="H155" i="44"/>
  <c r="I152" i="44"/>
  <c r="H152" i="44"/>
  <c r="I151" i="44"/>
  <c r="H151" i="44"/>
  <c r="I150" i="44"/>
  <c r="H150" i="44"/>
  <c r="I149" i="44"/>
  <c r="H149" i="44"/>
  <c r="R64" i="44"/>
  <c r="Q64" i="44"/>
  <c r="P64" i="44"/>
  <c r="O64" i="44"/>
  <c r="N64" i="44"/>
  <c r="M64" i="44"/>
  <c r="L64" i="44"/>
  <c r="G64" i="44"/>
  <c r="F64" i="44"/>
  <c r="E64" i="44"/>
  <c r="D64" i="44"/>
  <c r="C64" i="44"/>
  <c r="B64" i="44"/>
  <c r="Q61" i="44"/>
  <c r="P61" i="44"/>
  <c r="P86" i="44" s="1"/>
  <c r="O61" i="44"/>
  <c r="N61" i="44"/>
  <c r="M61" i="44"/>
  <c r="L61" i="44"/>
  <c r="G61" i="44"/>
  <c r="G86" i="44" s="1"/>
  <c r="F61" i="44"/>
  <c r="F86" i="44" s="1"/>
  <c r="E61" i="44"/>
  <c r="D61" i="44"/>
  <c r="D86" i="44" s="1"/>
  <c r="C61" i="44"/>
  <c r="B61" i="44"/>
  <c r="I143" i="44"/>
  <c r="H143" i="44"/>
  <c r="I142" i="44"/>
  <c r="H142" i="44"/>
  <c r="I141" i="44"/>
  <c r="H141" i="44"/>
  <c r="Q54" i="44"/>
  <c r="P54" i="44"/>
  <c r="O54" i="44"/>
  <c r="N54" i="44"/>
  <c r="M54" i="44"/>
  <c r="L54" i="44"/>
  <c r="B51" i="44"/>
  <c r="A51" i="44"/>
  <c r="R47" i="44"/>
  <c r="D164" i="44" s="1"/>
  <c r="H47" i="44"/>
  <c r="B164" i="44" s="1"/>
  <c r="R46" i="44"/>
  <c r="D163" i="44" s="1"/>
  <c r="H46" i="44"/>
  <c r="B163" i="44" s="1"/>
  <c r="E163" i="44" s="1"/>
  <c r="R43" i="44"/>
  <c r="D160" i="44" s="1"/>
  <c r="H43" i="44"/>
  <c r="B160" i="44" s="1"/>
  <c r="R42" i="44"/>
  <c r="D159" i="44" s="1"/>
  <c r="H42" i="44"/>
  <c r="B159" i="44" s="1"/>
  <c r="R41" i="44"/>
  <c r="D158" i="44" s="1"/>
  <c r="H41" i="44"/>
  <c r="B158" i="44" s="1"/>
  <c r="R40" i="44"/>
  <c r="D157" i="44" s="1"/>
  <c r="H40" i="44"/>
  <c r="B157" i="44" s="1"/>
  <c r="E157" i="44" s="1"/>
  <c r="R39" i="44"/>
  <c r="D156" i="44" s="1"/>
  <c r="H39" i="44"/>
  <c r="B156" i="44" s="1"/>
  <c r="R38" i="44"/>
  <c r="D155" i="44" s="1"/>
  <c r="H38" i="44"/>
  <c r="B155" i="44" s="1"/>
  <c r="E155" i="44" s="1"/>
  <c r="R35" i="44"/>
  <c r="D152" i="44" s="1"/>
  <c r="H35" i="44"/>
  <c r="B152" i="44" s="1"/>
  <c r="R34" i="44"/>
  <c r="D151" i="44" s="1"/>
  <c r="H34" i="44"/>
  <c r="B151" i="44" s="1"/>
  <c r="R33" i="44"/>
  <c r="D150" i="44" s="1"/>
  <c r="H33" i="44"/>
  <c r="B150" i="44" s="1"/>
  <c r="R32" i="44"/>
  <c r="D149" i="44" s="1"/>
  <c r="H32" i="44"/>
  <c r="B149" i="44" s="1"/>
  <c r="E149" i="44" s="1"/>
  <c r="R29" i="44"/>
  <c r="D146" i="44" s="1"/>
  <c r="H29" i="44"/>
  <c r="B146" i="44" s="1"/>
  <c r="R26" i="44"/>
  <c r="D143" i="44" s="1"/>
  <c r="H26" i="44"/>
  <c r="B143" i="44" s="1"/>
  <c r="R25" i="44"/>
  <c r="D142" i="44" s="1"/>
  <c r="H25" i="44"/>
  <c r="B142" i="44" s="1"/>
  <c r="R24" i="44"/>
  <c r="D141" i="44" s="1"/>
  <c r="H24" i="44"/>
  <c r="B141" i="44" s="1"/>
  <c r="B18" i="44"/>
  <c r="A18" i="44"/>
  <c r="A14" i="44"/>
  <c r="B10" i="44"/>
  <c r="A4" i="44"/>
  <c r="A174" i="43"/>
  <c r="A173" i="43"/>
  <c r="F163" i="43"/>
  <c r="F160" i="43"/>
  <c r="F159" i="43"/>
  <c r="F158" i="43"/>
  <c r="F157" i="43"/>
  <c r="F156" i="43"/>
  <c r="F155" i="43"/>
  <c r="F152" i="43"/>
  <c r="F151" i="43"/>
  <c r="F150" i="43"/>
  <c r="F149" i="43"/>
  <c r="I146" i="43"/>
  <c r="F146" i="43"/>
  <c r="F143" i="43"/>
  <c r="F142" i="43"/>
  <c r="F141" i="43"/>
  <c r="B136" i="43"/>
  <c r="R132" i="43"/>
  <c r="H132" i="43"/>
  <c r="I131" i="43"/>
  <c r="I130" i="43"/>
  <c r="H127" i="43"/>
  <c r="H175" i="43" s="1"/>
  <c r="H126" i="43"/>
  <c r="R125" i="43"/>
  <c r="I122" i="43"/>
  <c r="I121" i="43"/>
  <c r="S120" i="43"/>
  <c r="S119" i="43"/>
  <c r="S118" i="43"/>
  <c r="Q109" i="43"/>
  <c r="P109" i="43"/>
  <c r="O109" i="43"/>
  <c r="N109" i="43"/>
  <c r="M109" i="43"/>
  <c r="L109" i="43"/>
  <c r="S108" i="43"/>
  <c r="I108" i="43"/>
  <c r="S107" i="43"/>
  <c r="S106" i="43"/>
  <c r="S105" i="43"/>
  <c r="H109" i="43"/>
  <c r="Q96" i="43"/>
  <c r="P96" i="43"/>
  <c r="O96" i="43"/>
  <c r="N96" i="43"/>
  <c r="M96" i="43"/>
  <c r="L96" i="43"/>
  <c r="I96" i="43"/>
  <c r="S94" i="43"/>
  <c r="S93" i="43"/>
  <c r="S92" i="43"/>
  <c r="H96" i="43"/>
  <c r="Q84" i="43"/>
  <c r="Q121" i="43" s="1"/>
  <c r="Q122" i="43" s="1"/>
  <c r="P84" i="43"/>
  <c r="O84" i="43"/>
  <c r="O121" i="43" s="1"/>
  <c r="O122" i="43" s="1"/>
  <c r="N84" i="43"/>
  <c r="M84" i="43"/>
  <c r="M121" i="43" s="1"/>
  <c r="M122" i="43" s="1"/>
  <c r="L84" i="43"/>
  <c r="G84" i="43"/>
  <c r="F84" i="43"/>
  <c r="E84" i="43"/>
  <c r="D84" i="43"/>
  <c r="C84" i="43"/>
  <c r="B84" i="43"/>
  <c r="I164" i="43"/>
  <c r="H164" i="43"/>
  <c r="I163" i="43"/>
  <c r="H163" i="43"/>
  <c r="I160" i="43"/>
  <c r="H160" i="43"/>
  <c r="I159" i="43"/>
  <c r="H159" i="43"/>
  <c r="I158" i="43"/>
  <c r="H158" i="43"/>
  <c r="I157" i="43"/>
  <c r="H157" i="43"/>
  <c r="I156" i="43"/>
  <c r="H156" i="43"/>
  <c r="I155" i="43"/>
  <c r="H155" i="43"/>
  <c r="I152" i="43"/>
  <c r="H152" i="43"/>
  <c r="I151" i="43"/>
  <c r="H151" i="43"/>
  <c r="I150" i="43"/>
  <c r="H150" i="43"/>
  <c r="I149" i="43"/>
  <c r="H149" i="43"/>
  <c r="R64" i="43"/>
  <c r="Q64" i="43"/>
  <c r="P64" i="43"/>
  <c r="O64" i="43"/>
  <c r="N64" i="43"/>
  <c r="M64" i="43"/>
  <c r="L64" i="43"/>
  <c r="G64" i="43"/>
  <c r="F64" i="43"/>
  <c r="E64" i="43"/>
  <c r="D64" i="43"/>
  <c r="C64" i="43"/>
  <c r="B64" i="43"/>
  <c r="Q61" i="43"/>
  <c r="P61" i="43"/>
  <c r="O61" i="43"/>
  <c r="N61" i="43"/>
  <c r="N86" i="43" s="1"/>
  <c r="M61" i="43"/>
  <c r="L61" i="43"/>
  <c r="G61" i="43"/>
  <c r="F61" i="43"/>
  <c r="E61" i="43"/>
  <c r="E86" i="43" s="1"/>
  <c r="D61" i="43"/>
  <c r="D86" i="43" s="1"/>
  <c r="C61" i="43"/>
  <c r="B61" i="43"/>
  <c r="I143" i="43"/>
  <c r="H143" i="43"/>
  <c r="I142" i="43"/>
  <c r="H142" i="43"/>
  <c r="I141" i="43"/>
  <c r="H141" i="43"/>
  <c r="Q54" i="43"/>
  <c r="P54" i="43"/>
  <c r="O54" i="43"/>
  <c r="N54" i="43"/>
  <c r="M54" i="43"/>
  <c r="L54" i="43"/>
  <c r="B51" i="43"/>
  <c r="A51" i="43"/>
  <c r="R47" i="43"/>
  <c r="D164" i="43" s="1"/>
  <c r="H47" i="43"/>
  <c r="B164" i="43" s="1"/>
  <c r="R46" i="43"/>
  <c r="D163" i="43" s="1"/>
  <c r="H46" i="43"/>
  <c r="B163" i="43" s="1"/>
  <c r="R43" i="43"/>
  <c r="D160" i="43" s="1"/>
  <c r="H43" i="43"/>
  <c r="B160" i="43" s="1"/>
  <c r="R42" i="43"/>
  <c r="D159" i="43" s="1"/>
  <c r="H42" i="43"/>
  <c r="B159" i="43" s="1"/>
  <c r="R41" i="43"/>
  <c r="D158" i="43" s="1"/>
  <c r="H41" i="43"/>
  <c r="B158" i="43" s="1"/>
  <c r="R40" i="43"/>
  <c r="D157" i="43" s="1"/>
  <c r="H40" i="43"/>
  <c r="B157" i="43" s="1"/>
  <c r="E157" i="43" s="1"/>
  <c r="R39" i="43"/>
  <c r="D156" i="43" s="1"/>
  <c r="H39" i="43"/>
  <c r="B156" i="43" s="1"/>
  <c r="R38" i="43"/>
  <c r="D155" i="43" s="1"/>
  <c r="H38" i="43"/>
  <c r="B155" i="43" s="1"/>
  <c r="R35" i="43"/>
  <c r="D152" i="43" s="1"/>
  <c r="H35" i="43"/>
  <c r="B152" i="43" s="1"/>
  <c r="R34" i="43"/>
  <c r="D151" i="43" s="1"/>
  <c r="H34" i="43"/>
  <c r="B151" i="43" s="1"/>
  <c r="R33" i="43"/>
  <c r="D150" i="43" s="1"/>
  <c r="H33" i="43"/>
  <c r="B150" i="43" s="1"/>
  <c r="R32" i="43"/>
  <c r="D149" i="43" s="1"/>
  <c r="H32" i="43"/>
  <c r="B149" i="43" s="1"/>
  <c r="E149" i="43" s="1"/>
  <c r="R29" i="43"/>
  <c r="D146" i="43" s="1"/>
  <c r="H29" i="43"/>
  <c r="B146" i="43" s="1"/>
  <c r="R26" i="43"/>
  <c r="D143" i="43" s="1"/>
  <c r="H26" i="43"/>
  <c r="B143" i="43" s="1"/>
  <c r="R25" i="43"/>
  <c r="D142" i="43" s="1"/>
  <c r="H25" i="43"/>
  <c r="B142" i="43" s="1"/>
  <c r="R24" i="43"/>
  <c r="D141" i="43" s="1"/>
  <c r="H24" i="43"/>
  <c r="B141" i="43" s="1"/>
  <c r="B18" i="43"/>
  <c r="A18" i="43"/>
  <c r="A14" i="43"/>
  <c r="B10" i="43"/>
  <c r="A4" i="43"/>
  <c r="A174" i="42"/>
  <c r="A173" i="42"/>
  <c r="F163" i="42"/>
  <c r="F160" i="42"/>
  <c r="F159" i="42"/>
  <c r="F158" i="42"/>
  <c r="F157" i="42"/>
  <c r="F156" i="42"/>
  <c r="F155" i="42"/>
  <c r="F152" i="42"/>
  <c r="F151" i="42"/>
  <c r="F150" i="42"/>
  <c r="F149" i="42"/>
  <c r="I146" i="42"/>
  <c r="F146" i="42"/>
  <c r="F143" i="42"/>
  <c r="F142" i="42"/>
  <c r="F141" i="42"/>
  <c r="B136" i="42"/>
  <c r="R132" i="42"/>
  <c r="H132" i="42"/>
  <c r="I131" i="42"/>
  <c r="I130" i="42"/>
  <c r="H127" i="42"/>
  <c r="H126" i="42"/>
  <c r="S131" i="42"/>
  <c r="S120" i="42"/>
  <c r="S119" i="42"/>
  <c r="Q109" i="42"/>
  <c r="P109" i="42"/>
  <c r="O109" i="42"/>
  <c r="N109" i="42"/>
  <c r="M109" i="42"/>
  <c r="L109" i="42"/>
  <c r="S108" i="42"/>
  <c r="I108" i="42"/>
  <c r="S107" i="42"/>
  <c r="S106" i="42"/>
  <c r="S105" i="42"/>
  <c r="H109" i="42"/>
  <c r="Q96" i="42"/>
  <c r="P96" i="42"/>
  <c r="O96" i="42"/>
  <c r="N96" i="42"/>
  <c r="M96" i="42"/>
  <c r="L96" i="42"/>
  <c r="S93" i="42"/>
  <c r="S92" i="42"/>
  <c r="H96" i="42"/>
  <c r="Q84" i="42"/>
  <c r="P84" i="42"/>
  <c r="O84" i="42"/>
  <c r="N84" i="42"/>
  <c r="M84" i="42"/>
  <c r="L84" i="42"/>
  <c r="G84" i="42"/>
  <c r="F84" i="42"/>
  <c r="E84" i="42"/>
  <c r="D84" i="42"/>
  <c r="C84" i="42"/>
  <c r="B84" i="42"/>
  <c r="I164" i="42"/>
  <c r="H164" i="42"/>
  <c r="I163" i="42"/>
  <c r="H163" i="42"/>
  <c r="L163" i="42" s="1"/>
  <c r="I160" i="42"/>
  <c r="H160" i="42"/>
  <c r="I159" i="42"/>
  <c r="H159" i="42"/>
  <c r="I158" i="42"/>
  <c r="H158" i="42"/>
  <c r="I157" i="42"/>
  <c r="H157" i="42"/>
  <c r="I156" i="42"/>
  <c r="H156" i="42"/>
  <c r="I155" i="42"/>
  <c r="H155" i="42"/>
  <c r="I152" i="42"/>
  <c r="H152" i="42"/>
  <c r="I151" i="42"/>
  <c r="H151" i="42"/>
  <c r="I150" i="42"/>
  <c r="H150" i="42"/>
  <c r="I149" i="42"/>
  <c r="H149" i="42"/>
  <c r="R64" i="42"/>
  <c r="Q64" i="42"/>
  <c r="P64" i="42"/>
  <c r="O64" i="42"/>
  <c r="N64" i="42"/>
  <c r="M64" i="42"/>
  <c r="L64" i="42"/>
  <c r="G64" i="42"/>
  <c r="F64" i="42"/>
  <c r="E64" i="42"/>
  <c r="D64" i="42"/>
  <c r="C64" i="42"/>
  <c r="B64" i="42"/>
  <c r="Q61" i="42"/>
  <c r="P61" i="42"/>
  <c r="O61" i="42"/>
  <c r="O86" i="42" s="1"/>
  <c r="N61" i="42"/>
  <c r="M61" i="42"/>
  <c r="L61" i="42"/>
  <c r="G61" i="42"/>
  <c r="F61" i="42"/>
  <c r="E61" i="42"/>
  <c r="E86" i="42" s="1"/>
  <c r="D61" i="42"/>
  <c r="C61" i="42"/>
  <c r="B61" i="42"/>
  <c r="I143" i="42"/>
  <c r="H143" i="42"/>
  <c r="I142" i="42"/>
  <c r="H142" i="42"/>
  <c r="I141" i="42"/>
  <c r="H141" i="42"/>
  <c r="Q54" i="42"/>
  <c r="P54" i="42"/>
  <c r="O54" i="42"/>
  <c r="N54" i="42"/>
  <c r="M54" i="42"/>
  <c r="L54" i="42"/>
  <c r="B51" i="42"/>
  <c r="A51" i="42"/>
  <c r="R47" i="42"/>
  <c r="D164" i="42" s="1"/>
  <c r="H47" i="42"/>
  <c r="B164" i="42" s="1"/>
  <c r="R46" i="42"/>
  <c r="D163" i="42" s="1"/>
  <c r="H46" i="42"/>
  <c r="B163" i="42" s="1"/>
  <c r="R43" i="42"/>
  <c r="D160" i="42" s="1"/>
  <c r="H43" i="42"/>
  <c r="B160" i="42" s="1"/>
  <c r="R42" i="42"/>
  <c r="D159" i="42" s="1"/>
  <c r="H42" i="42"/>
  <c r="B159" i="42" s="1"/>
  <c r="R41" i="42"/>
  <c r="D158" i="42" s="1"/>
  <c r="H41" i="42"/>
  <c r="B158" i="42" s="1"/>
  <c r="R40" i="42"/>
  <c r="D157" i="42" s="1"/>
  <c r="H40" i="42"/>
  <c r="B157" i="42" s="1"/>
  <c r="E157" i="42" s="1"/>
  <c r="R39" i="42"/>
  <c r="D156" i="42" s="1"/>
  <c r="H39" i="42"/>
  <c r="B156" i="42" s="1"/>
  <c r="R38" i="42"/>
  <c r="D155" i="42" s="1"/>
  <c r="H38" i="42"/>
  <c r="B155" i="42" s="1"/>
  <c r="R35" i="42"/>
  <c r="D152" i="42" s="1"/>
  <c r="H35" i="42"/>
  <c r="B152" i="42" s="1"/>
  <c r="R34" i="42"/>
  <c r="D151" i="42" s="1"/>
  <c r="H34" i="42"/>
  <c r="B151" i="42" s="1"/>
  <c r="R33" i="42"/>
  <c r="D150" i="42" s="1"/>
  <c r="H33" i="42"/>
  <c r="B150" i="42" s="1"/>
  <c r="R32" i="42"/>
  <c r="D149" i="42" s="1"/>
  <c r="H32" i="42"/>
  <c r="B149" i="42" s="1"/>
  <c r="R29" i="42"/>
  <c r="D146" i="42" s="1"/>
  <c r="H29" i="42"/>
  <c r="B146" i="42" s="1"/>
  <c r="R26" i="42"/>
  <c r="D143" i="42" s="1"/>
  <c r="H26" i="42"/>
  <c r="B143" i="42" s="1"/>
  <c r="R25" i="42"/>
  <c r="D142" i="42" s="1"/>
  <c r="H25" i="42"/>
  <c r="B142" i="42" s="1"/>
  <c r="R24" i="42"/>
  <c r="D141" i="42" s="1"/>
  <c r="H24" i="42"/>
  <c r="B141" i="42" s="1"/>
  <c r="B18" i="42"/>
  <c r="A18" i="42"/>
  <c r="A14" i="42"/>
  <c r="B10" i="42"/>
  <c r="A4" i="42"/>
  <c r="B10" i="41"/>
  <c r="A174" i="41"/>
  <c r="A173" i="41"/>
  <c r="F163" i="41"/>
  <c r="F160" i="41"/>
  <c r="F159" i="41"/>
  <c r="F158" i="41"/>
  <c r="F157" i="41"/>
  <c r="F156" i="41"/>
  <c r="F155" i="41"/>
  <c r="F152" i="41"/>
  <c r="F151" i="41"/>
  <c r="F150" i="41"/>
  <c r="F149" i="41"/>
  <c r="F146" i="41"/>
  <c r="F143" i="41"/>
  <c r="F142" i="41"/>
  <c r="F141" i="41"/>
  <c r="B136" i="41"/>
  <c r="R132" i="41"/>
  <c r="H132" i="41"/>
  <c r="I131" i="41"/>
  <c r="I130" i="41"/>
  <c r="R125" i="41"/>
  <c r="S119" i="41"/>
  <c r="S118" i="41"/>
  <c r="H122" i="41"/>
  <c r="Q109" i="41"/>
  <c r="P109" i="41"/>
  <c r="O109" i="41"/>
  <c r="N109" i="41"/>
  <c r="M109" i="41"/>
  <c r="L109" i="41"/>
  <c r="S106" i="41"/>
  <c r="Q96" i="41"/>
  <c r="P96" i="41"/>
  <c r="O96" i="41"/>
  <c r="N96" i="41"/>
  <c r="M96" i="41"/>
  <c r="L96" i="41"/>
  <c r="S95" i="41"/>
  <c r="S94" i="41"/>
  <c r="S92" i="41"/>
  <c r="R96" i="41"/>
  <c r="H96" i="41"/>
  <c r="Q84" i="41"/>
  <c r="P84" i="41"/>
  <c r="O84" i="41"/>
  <c r="N84" i="41"/>
  <c r="M84" i="41"/>
  <c r="L84" i="41"/>
  <c r="G84" i="41"/>
  <c r="F84" i="41"/>
  <c r="E84" i="41"/>
  <c r="D84" i="41"/>
  <c r="C84" i="41"/>
  <c r="B84" i="41"/>
  <c r="I164" i="41"/>
  <c r="H164" i="41"/>
  <c r="I163" i="41"/>
  <c r="H163" i="41"/>
  <c r="I160" i="41"/>
  <c r="H160" i="41"/>
  <c r="I159" i="41"/>
  <c r="H159" i="41"/>
  <c r="I158" i="41"/>
  <c r="H158" i="41"/>
  <c r="I157" i="41"/>
  <c r="H157" i="41"/>
  <c r="I156" i="41"/>
  <c r="H156" i="41"/>
  <c r="I155" i="41"/>
  <c r="H155" i="41"/>
  <c r="I152" i="41"/>
  <c r="H152" i="41"/>
  <c r="I151" i="41"/>
  <c r="H151" i="41"/>
  <c r="I150" i="41"/>
  <c r="H150" i="41"/>
  <c r="L150" i="41" s="1"/>
  <c r="I149" i="41"/>
  <c r="H149" i="41"/>
  <c r="Q64" i="41"/>
  <c r="P64" i="41"/>
  <c r="O64" i="41"/>
  <c r="N64" i="41"/>
  <c r="M64" i="41"/>
  <c r="L64" i="41"/>
  <c r="G64" i="41"/>
  <c r="F64" i="41"/>
  <c r="E64" i="41"/>
  <c r="D64" i="41"/>
  <c r="C64" i="41"/>
  <c r="B64" i="41"/>
  <c r="Q61" i="41"/>
  <c r="P61" i="41"/>
  <c r="P86" i="41" s="1"/>
  <c r="O61" i="41"/>
  <c r="O86" i="41" s="1"/>
  <c r="N61" i="41"/>
  <c r="M61" i="41"/>
  <c r="M86" i="41" s="1"/>
  <c r="L61" i="41"/>
  <c r="G61" i="41"/>
  <c r="F61" i="41"/>
  <c r="E61" i="41"/>
  <c r="D61" i="41"/>
  <c r="D86" i="41" s="1"/>
  <c r="C61" i="41"/>
  <c r="C86" i="41" s="1"/>
  <c r="B61" i="41"/>
  <c r="I143" i="41"/>
  <c r="H143" i="41"/>
  <c r="I142" i="41"/>
  <c r="I141" i="41"/>
  <c r="H141" i="41"/>
  <c r="Q54" i="41"/>
  <c r="P54" i="41"/>
  <c r="O54" i="41"/>
  <c r="N54" i="41"/>
  <c r="M54" i="41"/>
  <c r="L54" i="41"/>
  <c r="B51" i="41"/>
  <c r="A51" i="41"/>
  <c r="R47" i="41"/>
  <c r="D164" i="41" s="1"/>
  <c r="H47" i="41"/>
  <c r="B164" i="41" s="1"/>
  <c r="R46" i="41"/>
  <c r="D163" i="41" s="1"/>
  <c r="H46" i="41"/>
  <c r="B163" i="41" s="1"/>
  <c r="R43" i="41"/>
  <c r="D160" i="41" s="1"/>
  <c r="H43" i="41"/>
  <c r="B160" i="41" s="1"/>
  <c r="R42" i="41"/>
  <c r="D159" i="41" s="1"/>
  <c r="H42" i="41"/>
  <c r="B159" i="41" s="1"/>
  <c r="R41" i="41"/>
  <c r="D158" i="41" s="1"/>
  <c r="H41" i="41"/>
  <c r="B158" i="41" s="1"/>
  <c r="R40" i="41"/>
  <c r="D157" i="41" s="1"/>
  <c r="H40" i="41"/>
  <c r="B157" i="41" s="1"/>
  <c r="R39" i="41"/>
  <c r="D156" i="41" s="1"/>
  <c r="H39" i="41"/>
  <c r="B156" i="41" s="1"/>
  <c r="R38" i="41"/>
  <c r="D155" i="41" s="1"/>
  <c r="H38" i="41"/>
  <c r="B155" i="41" s="1"/>
  <c r="R35" i="41"/>
  <c r="D152" i="41" s="1"/>
  <c r="H35" i="41"/>
  <c r="B152" i="41" s="1"/>
  <c r="R34" i="41"/>
  <c r="D151" i="41" s="1"/>
  <c r="H34" i="41"/>
  <c r="B151" i="41" s="1"/>
  <c r="E151" i="41" s="1"/>
  <c r="R33" i="41"/>
  <c r="D150" i="41" s="1"/>
  <c r="H33" i="41"/>
  <c r="B150" i="41" s="1"/>
  <c r="R32" i="41"/>
  <c r="D149" i="41" s="1"/>
  <c r="H32" i="41"/>
  <c r="B149" i="41" s="1"/>
  <c r="R29" i="41"/>
  <c r="D146" i="41" s="1"/>
  <c r="H29" i="41"/>
  <c r="B146" i="41" s="1"/>
  <c r="R26" i="41"/>
  <c r="D143" i="41" s="1"/>
  <c r="H26" i="41"/>
  <c r="B143" i="41" s="1"/>
  <c r="R25" i="41"/>
  <c r="D142" i="41" s="1"/>
  <c r="H25" i="41"/>
  <c r="B142" i="41" s="1"/>
  <c r="E142" i="41" s="1"/>
  <c r="R24" i="41"/>
  <c r="D141" i="41" s="1"/>
  <c r="H24" i="41"/>
  <c r="B141" i="41" s="1"/>
  <c r="B18" i="41"/>
  <c r="A18" i="41"/>
  <c r="A14" i="41"/>
  <c r="A4" i="41"/>
  <c r="M121" i="52" l="1"/>
  <c r="M122" i="52" s="1"/>
  <c r="E141" i="66"/>
  <c r="E149" i="66"/>
  <c r="E155" i="66"/>
  <c r="D86" i="66"/>
  <c r="P86" i="66"/>
  <c r="O121" i="66"/>
  <c r="O122" i="66" s="1"/>
  <c r="O86" i="67"/>
  <c r="E150" i="70"/>
  <c r="F86" i="70"/>
  <c r="Q121" i="70"/>
  <c r="Q122" i="70" s="1"/>
  <c r="E163" i="71"/>
  <c r="G86" i="72"/>
  <c r="B86" i="76"/>
  <c r="N86" i="76"/>
  <c r="L164" i="77"/>
  <c r="M84" i="78"/>
  <c r="N86" i="41"/>
  <c r="M121" i="72"/>
  <c r="M122" i="72" s="1"/>
  <c r="L143" i="41"/>
  <c r="L158" i="41"/>
  <c r="E149" i="42"/>
  <c r="D86" i="42"/>
  <c r="C86" i="43"/>
  <c r="O86" i="43"/>
  <c r="E86" i="44"/>
  <c r="Q86" i="44"/>
  <c r="G86" i="45"/>
  <c r="L151" i="45"/>
  <c r="G86" i="46"/>
  <c r="L151" i="46"/>
  <c r="G86" i="47"/>
  <c r="L151" i="47"/>
  <c r="F86" i="48"/>
  <c r="Q86" i="49"/>
  <c r="E149" i="50"/>
  <c r="D86" i="50"/>
  <c r="E149" i="51"/>
  <c r="D86" i="51"/>
  <c r="C86" i="52"/>
  <c r="L159" i="52"/>
  <c r="Q86" i="53"/>
  <c r="G86" i="54"/>
  <c r="L151" i="54"/>
  <c r="L157" i="54"/>
  <c r="E142" i="55"/>
  <c r="F86" i="55"/>
  <c r="E151" i="56"/>
  <c r="L86" i="56"/>
  <c r="E163" i="59"/>
  <c r="B86" i="60"/>
  <c r="E152" i="63"/>
  <c r="N86" i="63"/>
  <c r="E149" i="65"/>
  <c r="D86" i="65"/>
  <c r="E155" i="67"/>
  <c r="E159" i="67"/>
  <c r="P86" i="67"/>
  <c r="E142" i="68"/>
  <c r="E150" i="68"/>
  <c r="L142" i="68"/>
  <c r="F86" i="68"/>
  <c r="E151" i="69"/>
  <c r="E163" i="69"/>
  <c r="L86" i="69"/>
  <c r="G86" i="70"/>
  <c r="L151" i="70"/>
  <c r="L157" i="70"/>
  <c r="M86" i="71"/>
  <c r="L152" i="71"/>
  <c r="L164" i="71"/>
  <c r="E151" i="72"/>
  <c r="E157" i="72"/>
  <c r="L86" i="72"/>
  <c r="B86" i="73"/>
  <c r="N86" i="73"/>
  <c r="E149" i="74"/>
  <c r="E159" i="74"/>
  <c r="E141" i="75"/>
  <c r="E155" i="75"/>
  <c r="P86" i="75"/>
  <c r="O121" i="75"/>
  <c r="O122" i="75" s="1"/>
  <c r="E152" i="77"/>
  <c r="N86" i="77"/>
  <c r="N84" i="78"/>
  <c r="N86" i="78" s="1"/>
  <c r="L142" i="74"/>
  <c r="F86" i="75"/>
  <c r="E149" i="77"/>
  <c r="E155" i="77"/>
  <c r="D86" i="77"/>
  <c r="P86" i="77"/>
  <c r="P61" i="78"/>
  <c r="P84" i="78"/>
  <c r="P86" i="78" s="1"/>
  <c r="E163" i="49"/>
  <c r="F86" i="51"/>
  <c r="Q121" i="52"/>
  <c r="Q122" i="52" s="1"/>
  <c r="L163" i="61"/>
  <c r="L143" i="66"/>
  <c r="O86" i="69"/>
  <c r="P86" i="71"/>
  <c r="G86" i="75"/>
  <c r="F61" i="78"/>
  <c r="F84" i="78"/>
  <c r="Q61" i="78"/>
  <c r="Q84" i="78"/>
  <c r="O84" i="78"/>
  <c r="N86" i="48"/>
  <c r="M86" i="49"/>
  <c r="L152" i="49"/>
  <c r="L121" i="49"/>
  <c r="E157" i="50"/>
  <c r="L143" i="51"/>
  <c r="L164" i="53"/>
  <c r="C86" i="54"/>
  <c r="L149" i="54"/>
  <c r="L159" i="54"/>
  <c r="E146" i="55"/>
  <c r="M86" i="66"/>
  <c r="L86" i="67"/>
  <c r="B86" i="68"/>
  <c r="P86" i="69"/>
  <c r="C86" i="70"/>
  <c r="Q86" i="71"/>
  <c r="D86" i="72"/>
  <c r="E142" i="73"/>
  <c r="L142" i="73"/>
  <c r="E163" i="75"/>
  <c r="E86" i="41"/>
  <c r="Q86" i="41"/>
  <c r="N86" i="44"/>
  <c r="P86" i="45"/>
  <c r="O121" i="46"/>
  <c r="O122" i="46" s="1"/>
  <c r="M86" i="50"/>
  <c r="M86" i="51"/>
  <c r="E151" i="52"/>
  <c r="L86" i="52"/>
  <c r="N86" i="53"/>
  <c r="P86" i="54"/>
  <c r="O86" i="55"/>
  <c r="D86" i="57"/>
  <c r="C86" i="58"/>
  <c r="L86" i="62"/>
  <c r="Q86" i="66"/>
  <c r="C86" i="68"/>
  <c r="E86" i="69"/>
  <c r="Q86" i="69"/>
  <c r="Q121" i="69"/>
  <c r="Q122" i="69" s="1"/>
  <c r="P86" i="70"/>
  <c r="O121" i="70"/>
  <c r="O122" i="70" s="1"/>
  <c r="F86" i="71"/>
  <c r="Q86" i="72"/>
  <c r="G86" i="73"/>
  <c r="G86" i="77"/>
  <c r="F86" i="41"/>
  <c r="N86" i="42"/>
  <c r="M86" i="43"/>
  <c r="O86" i="44"/>
  <c r="Q86" i="45"/>
  <c r="Q86" i="46"/>
  <c r="Q86" i="47"/>
  <c r="D86" i="48"/>
  <c r="C86" i="49"/>
  <c r="N86" i="50"/>
  <c r="M121" i="51"/>
  <c r="M122" i="51" s="1"/>
  <c r="M86" i="52"/>
  <c r="P86" i="55"/>
  <c r="F86" i="59"/>
  <c r="L86" i="60"/>
  <c r="B86" i="61"/>
  <c r="N86" i="65"/>
  <c r="C86" i="66"/>
  <c r="B86" i="67"/>
  <c r="P86" i="68"/>
  <c r="F86" i="69"/>
  <c r="Q86" i="70"/>
  <c r="G86" i="71"/>
  <c r="E158" i="75"/>
  <c r="E143" i="77"/>
  <c r="E157" i="77"/>
  <c r="E163" i="77"/>
  <c r="E142" i="72"/>
  <c r="B86" i="49"/>
  <c r="B86" i="66"/>
  <c r="L156" i="41"/>
  <c r="L164" i="41"/>
  <c r="G86" i="42"/>
  <c r="Q86" i="42"/>
  <c r="L151" i="42"/>
  <c r="L159" i="42"/>
  <c r="L164" i="42"/>
  <c r="G86" i="43"/>
  <c r="Q86" i="43"/>
  <c r="C86" i="44"/>
  <c r="M86" i="44"/>
  <c r="E86" i="45"/>
  <c r="O86" i="45"/>
  <c r="L155" i="45"/>
  <c r="L163" i="45"/>
  <c r="M86" i="48"/>
  <c r="E141" i="52"/>
  <c r="E150" i="52"/>
  <c r="E155" i="52"/>
  <c r="E158" i="52"/>
  <c r="E163" i="52"/>
  <c r="F86" i="52"/>
  <c r="P86" i="52"/>
  <c r="C86" i="53"/>
  <c r="M86" i="53"/>
  <c r="L149" i="53"/>
  <c r="L157" i="53"/>
  <c r="E149" i="55"/>
  <c r="E157" i="55"/>
  <c r="D86" i="55"/>
  <c r="N86" i="55"/>
  <c r="G86" i="57"/>
  <c r="Q86" i="57"/>
  <c r="N121" i="69"/>
  <c r="N122" i="69" s="1"/>
  <c r="G86" i="50"/>
  <c r="B156" i="57"/>
  <c r="S39" i="57"/>
  <c r="E159" i="41"/>
  <c r="O121" i="44"/>
  <c r="O122" i="44" s="1"/>
  <c r="Q121" i="46"/>
  <c r="Q122" i="46" s="1"/>
  <c r="E142" i="47"/>
  <c r="E151" i="47"/>
  <c r="E159" i="47"/>
  <c r="B86" i="47"/>
  <c r="L86" i="47"/>
  <c r="N121" i="49"/>
  <c r="N122" i="49" s="1"/>
  <c r="C86" i="50"/>
  <c r="B86" i="51"/>
  <c r="Q121" i="51"/>
  <c r="Q122" i="51" s="1"/>
  <c r="E155" i="53"/>
  <c r="E163" i="53"/>
  <c r="L86" i="54"/>
  <c r="O121" i="49"/>
  <c r="O122" i="49" s="1"/>
  <c r="E152" i="50"/>
  <c r="E151" i="55"/>
  <c r="E156" i="55"/>
  <c r="E159" i="55"/>
  <c r="E164" i="55"/>
  <c r="B86" i="55"/>
  <c r="L86" i="55"/>
  <c r="E86" i="56"/>
  <c r="O86" i="56"/>
  <c r="L155" i="56"/>
  <c r="L158" i="56"/>
  <c r="L163" i="56"/>
  <c r="E152" i="64"/>
  <c r="L86" i="41"/>
  <c r="E149" i="41"/>
  <c r="E155" i="42"/>
  <c r="F86" i="42"/>
  <c r="P86" i="42"/>
  <c r="E155" i="43"/>
  <c r="E163" i="43"/>
  <c r="F86" i="43"/>
  <c r="P86" i="43"/>
  <c r="Q121" i="44"/>
  <c r="Q122" i="44" s="1"/>
  <c r="E149" i="45"/>
  <c r="E152" i="45"/>
  <c r="E157" i="45"/>
  <c r="D86" i="45"/>
  <c r="N86" i="45"/>
  <c r="E149" i="46"/>
  <c r="E152" i="46"/>
  <c r="E157" i="46"/>
  <c r="D86" i="46"/>
  <c r="N86" i="46"/>
  <c r="M121" i="46"/>
  <c r="M122" i="46" s="1"/>
  <c r="E149" i="47"/>
  <c r="E152" i="47"/>
  <c r="E157" i="47"/>
  <c r="E160" i="47"/>
  <c r="D86" i="47"/>
  <c r="N86" i="47"/>
  <c r="E142" i="48"/>
  <c r="E146" i="48"/>
  <c r="E151" i="48"/>
  <c r="E156" i="48"/>
  <c r="B86" i="48"/>
  <c r="L86" i="48"/>
  <c r="P121" i="49"/>
  <c r="P122" i="49" s="1"/>
  <c r="E86" i="50"/>
  <c r="O86" i="50"/>
  <c r="E86" i="51"/>
  <c r="O86" i="51"/>
  <c r="E142" i="53"/>
  <c r="B86" i="53"/>
  <c r="L86" i="53"/>
  <c r="E143" i="54"/>
  <c r="E149" i="54"/>
  <c r="E152" i="54"/>
  <c r="D86" i="54"/>
  <c r="N86" i="54"/>
  <c r="C86" i="55"/>
  <c r="M86" i="55"/>
  <c r="L149" i="55"/>
  <c r="L157" i="55"/>
  <c r="E141" i="56"/>
  <c r="E150" i="56"/>
  <c r="E155" i="56"/>
  <c r="E158" i="56"/>
  <c r="E163" i="56"/>
  <c r="F86" i="56"/>
  <c r="P86" i="56"/>
  <c r="O121" i="56"/>
  <c r="O122" i="56" s="1"/>
  <c r="E158" i="57"/>
  <c r="E155" i="58"/>
  <c r="E163" i="58"/>
  <c r="F86" i="58"/>
  <c r="P86" i="58"/>
  <c r="B150" i="60"/>
  <c r="S33" i="60"/>
  <c r="E143" i="72"/>
  <c r="E143" i="73"/>
  <c r="E150" i="77"/>
  <c r="O86" i="62"/>
  <c r="N86" i="66"/>
  <c r="O121" i="68"/>
  <c r="O122" i="68" s="1"/>
  <c r="E163" i="57"/>
  <c r="F86" i="57"/>
  <c r="P86" i="57"/>
  <c r="O121" i="57"/>
  <c r="O122" i="57" s="1"/>
  <c r="E86" i="58"/>
  <c r="O86" i="58"/>
  <c r="E142" i="59"/>
  <c r="E151" i="59"/>
  <c r="E159" i="59"/>
  <c r="L142" i="59"/>
  <c r="B86" i="59"/>
  <c r="L86" i="59"/>
  <c r="E152" i="60"/>
  <c r="E157" i="60"/>
  <c r="E160" i="60"/>
  <c r="D86" i="60"/>
  <c r="N86" i="60"/>
  <c r="M121" i="60"/>
  <c r="M122" i="60" s="1"/>
  <c r="G86" i="61"/>
  <c r="Q86" i="61"/>
  <c r="L151" i="61"/>
  <c r="L159" i="61"/>
  <c r="L164" i="61"/>
  <c r="E141" i="62"/>
  <c r="E150" i="62"/>
  <c r="E155" i="62"/>
  <c r="E158" i="62"/>
  <c r="E163" i="62"/>
  <c r="F86" i="62"/>
  <c r="P86" i="62"/>
  <c r="E155" i="63"/>
  <c r="E163" i="63"/>
  <c r="F86" i="63"/>
  <c r="P86" i="63"/>
  <c r="E155" i="64"/>
  <c r="E163" i="64"/>
  <c r="F86" i="64"/>
  <c r="P86" i="64"/>
  <c r="E155" i="65"/>
  <c r="E163" i="65"/>
  <c r="F86" i="65"/>
  <c r="P86" i="65"/>
  <c r="E86" i="66"/>
  <c r="G86" i="68"/>
  <c r="Q86" i="68"/>
  <c r="M121" i="69"/>
  <c r="M122" i="69" s="1"/>
  <c r="E142" i="70"/>
  <c r="E151" i="70"/>
  <c r="E159" i="70"/>
  <c r="B86" i="70"/>
  <c r="L86" i="70"/>
  <c r="E142" i="71"/>
  <c r="E146" i="71"/>
  <c r="E151" i="71"/>
  <c r="E156" i="71"/>
  <c r="E159" i="71"/>
  <c r="B86" i="71"/>
  <c r="L86" i="71"/>
  <c r="O121" i="72"/>
  <c r="O122" i="72" s="1"/>
  <c r="M121" i="75"/>
  <c r="M122" i="75" s="1"/>
  <c r="C86" i="76"/>
  <c r="M86" i="76"/>
  <c r="L149" i="76"/>
  <c r="L152" i="76"/>
  <c r="L157" i="76"/>
  <c r="G84" i="78"/>
  <c r="Q121" i="64"/>
  <c r="Q122" i="64" s="1"/>
  <c r="O121" i="69"/>
  <c r="O122" i="69" s="1"/>
  <c r="Q121" i="72"/>
  <c r="Q122" i="72" s="1"/>
  <c r="E156" i="74"/>
  <c r="B86" i="74"/>
  <c r="L86" i="74"/>
  <c r="E152" i="57"/>
  <c r="C86" i="57"/>
  <c r="M86" i="57"/>
  <c r="B86" i="57"/>
  <c r="E142" i="58"/>
  <c r="E151" i="58"/>
  <c r="E159" i="58"/>
  <c r="L142" i="58"/>
  <c r="B86" i="58"/>
  <c r="L86" i="58"/>
  <c r="E86" i="59"/>
  <c r="O86" i="59"/>
  <c r="E142" i="60"/>
  <c r="G86" i="60"/>
  <c r="Q86" i="60"/>
  <c r="L151" i="60"/>
  <c r="L159" i="60"/>
  <c r="L164" i="60"/>
  <c r="E143" i="61"/>
  <c r="E149" i="61"/>
  <c r="E152" i="61"/>
  <c r="E157" i="61"/>
  <c r="D86" i="61"/>
  <c r="N86" i="61"/>
  <c r="Q121" i="61"/>
  <c r="Q122" i="61" s="1"/>
  <c r="M121" i="62"/>
  <c r="M122" i="62" s="1"/>
  <c r="C86" i="63"/>
  <c r="M86" i="63"/>
  <c r="C86" i="65"/>
  <c r="M86" i="65"/>
  <c r="G86" i="67"/>
  <c r="Q86" i="67"/>
  <c r="G86" i="69"/>
  <c r="P121" i="69"/>
  <c r="P122" i="69" s="1"/>
  <c r="Q121" i="71"/>
  <c r="Q122" i="71" s="1"/>
  <c r="C86" i="72"/>
  <c r="M86" i="72"/>
  <c r="C86" i="73"/>
  <c r="M86" i="73"/>
  <c r="C86" i="74"/>
  <c r="M86" i="74"/>
  <c r="E142" i="75"/>
  <c r="E146" i="75"/>
  <c r="E151" i="75"/>
  <c r="E156" i="75"/>
  <c r="E159" i="75"/>
  <c r="B86" i="75"/>
  <c r="L86" i="75"/>
  <c r="E86" i="77"/>
  <c r="O86" i="77"/>
  <c r="L155" i="77"/>
  <c r="L163" i="77"/>
  <c r="B86" i="41"/>
  <c r="L155" i="42"/>
  <c r="E152" i="42"/>
  <c r="E143" i="43"/>
  <c r="E152" i="43"/>
  <c r="E160" i="43"/>
  <c r="E143" i="44"/>
  <c r="E152" i="44"/>
  <c r="E160" i="44"/>
  <c r="E86" i="46"/>
  <c r="O86" i="46"/>
  <c r="L155" i="46"/>
  <c r="L163" i="46"/>
  <c r="E86" i="47"/>
  <c r="O86" i="47"/>
  <c r="L155" i="47"/>
  <c r="L163" i="47"/>
  <c r="E86" i="48"/>
  <c r="O86" i="48"/>
  <c r="L155" i="48"/>
  <c r="L158" i="48"/>
  <c r="L163" i="48"/>
  <c r="G86" i="49"/>
  <c r="L151" i="49"/>
  <c r="L159" i="49"/>
  <c r="L164" i="49"/>
  <c r="Q121" i="49"/>
  <c r="Q122" i="49" s="1"/>
  <c r="E142" i="50"/>
  <c r="E146" i="50"/>
  <c r="E151" i="50"/>
  <c r="E156" i="50"/>
  <c r="E159" i="50"/>
  <c r="E164" i="50"/>
  <c r="L142" i="50"/>
  <c r="B86" i="50"/>
  <c r="L86" i="50"/>
  <c r="E142" i="51"/>
  <c r="E146" i="51"/>
  <c r="E151" i="51"/>
  <c r="E156" i="51"/>
  <c r="E159" i="51"/>
  <c r="L142" i="51"/>
  <c r="L86" i="51"/>
  <c r="E143" i="47"/>
  <c r="Q86" i="50"/>
  <c r="E157" i="41"/>
  <c r="E141" i="42"/>
  <c r="E150" i="42"/>
  <c r="E158" i="42"/>
  <c r="E163" i="42"/>
  <c r="E141" i="45"/>
  <c r="E150" i="45"/>
  <c r="E155" i="45"/>
  <c r="E158" i="45"/>
  <c r="E163" i="45"/>
  <c r="E141" i="46"/>
  <c r="E150" i="46"/>
  <c r="E155" i="46"/>
  <c r="E158" i="46"/>
  <c r="E163" i="46"/>
  <c r="F86" i="46"/>
  <c r="P86" i="46"/>
  <c r="E141" i="47"/>
  <c r="E150" i="47"/>
  <c r="E155" i="47"/>
  <c r="E158" i="47"/>
  <c r="E163" i="47"/>
  <c r="F86" i="47"/>
  <c r="P86" i="47"/>
  <c r="E141" i="48"/>
  <c r="E150" i="48"/>
  <c r="E155" i="48"/>
  <c r="E158" i="48"/>
  <c r="E163" i="48"/>
  <c r="P86" i="48"/>
  <c r="O121" i="48"/>
  <c r="O122" i="48" s="1"/>
  <c r="E142" i="49"/>
  <c r="E146" i="49"/>
  <c r="E151" i="49"/>
  <c r="E156" i="49"/>
  <c r="E159" i="49"/>
  <c r="L86" i="49"/>
  <c r="L121" i="51"/>
  <c r="E143" i="52"/>
  <c r="E149" i="52"/>
  <c r="E152" i="52"/>
  <c r="E157" i="52"/>
  <c r="E160" i="52"/>
  <c r="E141" i="53"/>
  <c r="E150" i="53"/>
  <c r="E158" i="53"/>
  <c r="S131" i="72"/>
  <c r="M39" i="40"/>
  <c r="U39" i="40" s="1"/>
  <c r="E143" i="45"/>
  <c r="E160" i="46"/>
  <c r="E141" i="43"/>
  <c r="E150" i="43"/>
  <c r="E158" i="43"/>
  <c r="E141" i="44"/>
  <c r="E150" i="44"/>
  <c r="E158" i="44"/>
  <c r="S131" i="44"/>
  <c r="M11" i="40"/>
  <c r="U11" i="40" s="1"/>
  <c r="S131" i="45"/>
  <c r="M12" i="40"/>
  <c r="U12" i="40" s="1"/>
  <c r="I166" i="46"/>
  <c r="S131" i="46"/>
  <c r="M13" i="40"/>
  <c r="U13" i="40" s="1"/>
  <c r="I166" i="47"/>
  <c r="S131" i="47"/>
  <c r="M14" i="40"/>
  <c r="U14" i="40" s="1"/>
  <c r="M121" i="48"/>
  <c r="M122" i="48" s="1"/>
  <c r="E143" i="50"/>
  <c r="E160" i="50"/>
  <c r="S131" i="51"/>
  <c r="M18" i="40"/>
  <c r="U18" i="40" s="1"/>
  <c r="M121" i="61"/>
  <c r="M122" i="61" s="1"/>
  <c r="M86" i="61"/>
  <c r="E143" i="42"/>
  <c r="E160" i="45"/>
  <c r="S131" i="50"/>
  <c r="M17" i="40"/>
  <c r="U17" i="40" s="1"/>
  <c r="E155" i="41"/>
  <c r="E163" i="41"/>
  <c r="E142" i="42"/>
  <c r="E146" i="42"/>
  <c r="E151" i="42"/>
  <c r="E156" i="42"/>
  <c r="E159" i="42"/>
  <c r="E164" i="42"/>
  <c r="B86" i="42"/>
  <c r="S131" i="43"/>
  <c r="M10" i="40"/>
  <c r="U10" i="40" s="1"/>
  <c r="E142" i="45"/>
  <c r="E146" i="45"/>
  <c r="E151" i="45"/>
  <c r="E156" i="45"/>
  <c r="E159" i="45"/>
  <c r="E164" i="45"/>
  <c r="E146" i="46"/>
  <c r="E156" i="46"/>
  <c r="E164" i="46"/>
  <c r="E146" i="47"/>
  <c r="E156" i="47"/>
  <c r="E164" i="47"/>
  <c r="E159" i="48"/>
  <c r="E143" i="49"/>
  <c r="E149" i="49"/>
  <c r="E152" i="49"/>
  <c r="E157" i="49"/>
  <c r="N86" i="49"/>
  <c r="S131" i="49"/>
  <c r="M16" i="40"/>
  <c r="U16" i="40" s="1"/>
  <c r="N121" i="51"/>
  <c r="N122" i="51" s="1"/>
  <c r="E160" i="42"/>
  <c r="E143" i="46"/>
  <c r="S131" i="57"/>
  <c r="M24" i="40"/>
  <c r="U24" i="40" s="1"/>
  <c r="L152" i="41"/>
  <c r="L160" i="41"/>
  <c r="C86" i="42"/>
  <c r="M86" i="42"/>
  <c r="L149" i="42"/>
  <c r="L157" i="42"/>
  <c r="E142" i="43"/>
  <c r="E146" i="43"/>
  <c r="E151" i="43"/>
  <c r="E156" i="43"/>
  <c r="E159" i="43"/>
  <c r="E164" i="43"/>
  <c r="L142" i="43"/>
  <c r="B86" i="43"/>
  <c r="L86" i="43"/>
  <c r="E142" i="44"/>
  <c r="E146" i="44"/>
  <c r="E151" i="44"/>
  <c r="E156" i="44"/>
  <c r="E159" i="44"/>
  <c r="E164" i="44"/>
  <c r="L142" i="44"/>
  <c r="B86" i="44"/>
  <c r="L86" i="44"/>
  <c r="C86" i="45"/>
  <c r="M86" i="45"/>
  <c r="L149" i="45"/>
  <c r="L157" i="45"/>
  <c r="C86" i="46"/>
  <c r="M86" i="46"/>
  <c r="L149" i="46"/>
  <c r="L157" i="46"/>
  <c r="C86" i="47"/>
  <c r="M86" i="47"/>
  <c r="L149" i="47"/>
  <c r="L157" i="47"/>
  <c r="C86" i="48"/>
  <c r="L149" i="48"/>
  <c r="L152" i="48"/>
  <c r="L157" i="48"/>
  <c r="S131" i="48"/>
  <c r="M15" i="40"/>
  <c r="U15" i="40" s="1"/>
  <c r="E86" i="49"/>
  <c r="O86" i="49"/>
  <c r="L155" i="49"/>
  <c r="L158" i="49"/>
  <c r="L163" i="49"/>
  <c r="E141" i="50"/>
  <c r="E150" i="50"/>
  <c r="E155" i="50"/>
  <c r="E158" i="50"/>
  <c r="E163" i="50"/>
  <c r="F86" i="50"/>
  <c r="P86" i="50"/>
  <c r="E141" i="51"/>
  <c r="E150" i="51"/>
  <c r="E155" i="51"/>
  <c r="E158" i="51"/>
  <c r="E163" i="51"/>
  <c r="P86" i="51"/>
  <c r="O121" i="51"/>
  <c r="O122" i="51" s="1"/>
  <c r="I166" i="52"/>
  <c r="Q86" i="56"/>
  <c r="S131" i="61"/>
  <c r="M28" i="40"/>
  <c r="U28" i="40" s="1"/>
  <c r="L164" i="52"/>
  <c r="S131" i="52"/>
  <c r="M19" i="40"/>
  <c r="U19" i="40" s="1"/>
  <c r="S131" i="53"/>
  <c r="M20" i="40"/>
  <c r="U20" i="40" s="1"/>
  <c r="M121" i="54"/>
  <c r="M122" i="54" s="1"/>
  <c r="S131" i="56"/>
  <c r="M23" i="40"/>
  <c r="U23" i="40" s="1"/>
  <c r="E157" i="57"/>
  <c r="L143" i="57"/>
  <c r="E141" i="58"/>
  <c r="E150" i="58"/>
  <c r="E158" i="58"/>
  <c r="E141" i="59"/>
  <c r="E150" i="59"/>
  <c r="E158" i="59"/>
  <c r="O121" i="59"/>
  <c r="O122" i="59" s="1"/>
  <c r="E141" i="60"/>
  <c r="E150" i="60"/>
  <c r="N121" i="61"/>
  <c r="N122" i="61" s="1"/>
  <c r="O121" i="62"/>
  <c r="O122" i="62" s="1"/>
  <c r="E143" i="63"/>
  <c r="E160" i="63"/>
  <c r="S131" i="73"/>
  <c r="M40" i="40"/>
  <c r="U40" i="40" s="1"/>
  <c r="E146" i="53"/>
  <c r="E151" i="53"/>
  <c r="E156" i="53"/>
  <c r="E159" i="53"/>
  <c r="E164" i="53"/>
  <c r="E142" i="54"/>
  <c r="E146" i="54"/>
  <c r="E151" i="54"/>
  <c r="E156" i="54"/>
  <c r="E159" i="54"/>
  <c r="E143" i="55"/>
  <c r="E152" i="55"/>
  <c r="E160" i="55"/>
  <c r="E143" i="56"/>
  <c r="E149" i="56"/>
  <c r="E152" i="56"/>
  <c r="E157" i="56"/>
  <c r="N86" i="56"/>
  <c r="E141" i="57"/>
  <c r="E150" i="57"/>
  <c r="E155" i="57"/>
  <c r="E86" i="57"/>
  <c r="O86" i="57"/>
  <c r="G86" i="58"/>
  <c r="Q86" i="58"/>
  <c r="S131" i="58"/>
  <c r="M25" i="40"/>
  <c r="U25" i="40" s="1"/>
  <c r="G86" i="59"/>
  <c r="Q86" i="59"/>
  <c r="S131" i="59"/>
  <c r="M26" i="40"/>
  <c r="U26" i="40" s="1"/>
  <c r="E155" i="60"/>
  <c r="E158" i="60"/>
  <c r="E163" i="60"/>
  <c r="F86" i="60"/>
  <c r="P86" i="60"/>
  <c r="O121" i="60"/>
  <c r="O122" i="60" s="1"/>
  <c r="E141" i="61"/>
  <c r="E150" i="61"/>
  <c r="E155" i="61"/>
  <c r="E158" i="61"/>
  <c r="E163" i="61"/>
  <c r="P86" i="61"/>
  <c r="O121" i="61"/>
  <c r="O122" i="61" s="1"/>
  <c r="G86" i="62"/>
  <c r="C86" i="64"/>
  <c r="M86" i="64"/>
  <c r="E86" i="68"/>
  <c r="O86" i="68"/>
  <c r="L149" i="52"/>
  <c r="L157" i="52"/>
  <c r="S131" i="54"/>
  <c r="M21" i="40"/>
  <c r="U21" i="40" s="1"/>
  <c r="E146" i="58"/>
  <c r="E156" i="58"/>
  <c r="E164" i="58"/>
  <c r="E146" i="59"/>
  <c r="E156" i="59"/>
  <c r="E164" i="59"/>
  <c r="Q121" i="59"/>
  <c r="Q122" i="59" s="1"/>
  <c r="E146" i="60"/>
  <c r="I166" i="60"/>
  <c r="S131" i="60"/>
  <c r="M27" i="40"/>
  <c r="U27" i="40" s="1"/>
  <c r="E143" i="53"/>
  <c r="E152" i="53"/>
  <c r="E160" i="53"/>
  <c r="E157" i="54"/>
  <c r="E141" i="55"/>
  <c r="E150" i="55"/>
  <c r="E158" i="55"/>
  <c r="E142" i="57"/>
  <c r="E146" i="57"/>
  <c r="E151" i="57"/>
  <c r="E156" i="57"/>
  <c r="M121" i="57"/>
  <c r="M122" i="57" s="1"/>
  <c r="E151" i="60"/>
  <c r="E156" i="60"/>
  <c r="E159" i="60"/>
  <c r="E164" i="60"/>
  <c r="Q121" i="60"/>
  <c r="Q122" i="60" s="1"/>
  <c r="E142" i="61"/>
  <c r="E146" i="61"/>
  <c r="E151" i="61"/>
  <c r="E156" i="61"/>
  <c r="E159" i="61"/>
  <c r="L86" i="61"/>
  <c r="C86" i="62"/>
  <c r="M86" i="62"/>
  <c r="S131" i="66"/>
  <c r="M33" i="40"/>
  <c r="U33" i="40" s="1"/>
  <c r="E86" i="52"/>
  <c r="O86" i="52"/>
  <c r="L155" i="52"/>
  <c r="L163" i="52"/>
  <c r="E86" i="53"/>
  <c r="O86" i="53"/>
  <c r="L155" i="53"/>
  <c r="L163" i="53"/>
  <c r="E86" i="54"/>
  <c r="O86" i="54"/>
  <c r="L155" i="54"/>
  <c r="L158" i="54"/>
  <c r="L163" i="54"/>
  <c r="G86" i="55"/>
  <c r="Q86" i="55"/>
  <c r="L151" i="55"/>
  <c r="L159" i="55"/>
  <c r="L164" i="55"/>
  <c r="S131" i="55"/>
  <c r="M22" i="40"/>
  <c r="U22" i="40" s="1"/>
  <c r="G86" i="56"/>
  <c r="L151" i="56"/>
  <c r="L159" i="56"/>
  <c r="L164" i="56"/>
  <c r="M121" i="56"/>
  <c r="M122" i="56" s="1"/>
  <c r="E159" i="57"/>
  <c r="L142" i="57"/>
  <c r="L86" i="57"/>
  <c r="E143" i="58"/>
  <c r="E149" i="58"/>
  <c r="E152" i="58"/>
  <c r="E157" i="58"/>
  <c r="E160" i="58"/>
  <c r="D86" i="58"/>
  <c r="N86" i="58"/>
  <c r="E143" i="59"/>
  <c r="E149" i="59"/>
  <c r="E152" i="59"/>
  <c r="E157" i="59"/>
  <c r="E160" i="59"/>
  <c r="D86" i="59"/>
  <c r="N86" i="59"/>
  <c r="M121" i="59"/>
  <c r="M122" i="59" s="1"/>
  <c r="E143" i="60"/>
  <c r="E149" i="60"/>
  <c r="C86" i="60"/>
  <c r="M86" i="60"/>
  <c r="L149" i="60"/>
  <c r="L157" i="60"/>
  <c r="C86" i="61"/>
  <c r="L149" i="61"/>
  <c r="L152" i="61"/>
  <c r="L157" i="61"/>
  <c r="L121" i="61"/>
  <c r="L122" i="61" s="1"/>
  <c r="E143" i="62"/>
  <c r="E149" i="62"/>
  <c r="E152" i="62"/>
  <c r="E157" i="62"/>
  <c r="L143" i="62"/>
  <c r="D86" i="62"/>
  <c r="N86" i="62"/>
  <c r="E143" i="65"/>
  <c r="E152" i="65"/>
  <c r="E160" i="65"/>
  <c r="E141" i="67"/>
  <c r="E150" i="67"/>
  <c r="E158" i="67"/>
  <c r="Q86" i="76"/>
  <c r="I166" i="70"/>
  <c r="S131" i="70"/>
  <c r="M37" i="40"/>
  <c r="U37" i="40" s="1"/>
  <c r="E146" i="72"/>
  <c r="E156" i="72"/>
  <c r="E164" i="72"/>
  <c r="E146" i="73"/>
  <c r="E156" i="73"/>
  <c r="E164" i="73"/>
  <c r="E146" i="74"/>
  <c r="E164" i="74"/>
  <c r="S131" i="74"/>
  <c r="M41" i="40"/>
  <c r="U41" i="40" s="1"/>
  <c r="S131" i="76"/>
  <c r="M43" i="40"/>
  <c r="U43" i="40" s="1"/>
  <c r="S131" i="62"/>
  <c r="M29" i="40"/>
  <c r="U29" i="40" s="1"/>
  <c r="E86" i="63"/>
  <c r="O86" i="63"/>
  <c r="E86" i="64"/>
  <c r="O86" i="64"/>
  <c r="O86" i="66"/>
  <c r="S131" i="67"/>
  <c r="M34" i="40"/>
  <c r="U34" i="40" s="1"/>
  <c r="S131" i="68"/>
  <c r="M35" i="40"/>
  <c r="U35" i="40" s="1"/>
  <c r="E146" i="70"/>
  <c r="E156" i="70"/>
  <c r="E164" i="70"/>
  <c r="M121" i="71"/>
  <c r="M122" i="71" s="1"/>
  <c r="E141" i="77"/>
  <c r="E158" i="77"/>
  <c r="O121" i="77"/>
  <c r="O122" i="77" s="1"/>
  <c r="E141" i="63"/>
  <c r="E150" i="63"/>
  <c r="E158" i="63"/>
  <c r="E141" i="64"/>
  <c r="E150" i="64"/>
  <c r="E158" i="64"/>
  <c r="E141" i="65"/>
  <c r="E150" i="65"/>
  <c r="E158" i="65"/>
  <c r="E146" i="67"/>
  <c r="E156" i="67"/>
  <c r="E164" i="67"/>
  <c r="E146" i="68"/>
  <c r="E156" i="68"/>
  <c r="E164" i="68"/>
  <c r="Q121" i="68"/>
  <c r="Q122" i="68" s="1"/>
  <c r="L121" i="71"/>
  <c r="L122" i="71" s="1"/>
  <c r="E152" i="72"/>
  <c r="E160" i="72"/>
  <c r="E152" i="73"/>
  <c r="E160" i="73"/>
  <c r="E143" i="74"/>
  <c r="E152" i="74"/>
  <c r="E160" i="74"/>
  <c r="D86" i="74"/>
  <c r="N86" i="74"/>
  <c r="L149" i="75"/>
  <c r="L152" i="75"/>
  <c r="L157" i="75"/>
  <c r="S131" i="75"/>
  <c r="M42" i="40"/>
  <c r="U42" i="40" s="1"/>
  <c r="E86" i="76"/>
  <c r="O86" i="76"/>
  <c r="L155" i="76"/>
  <c r="L158" i="76"/>
  <c r="L163" i="76"/>
  <c r="G86" i="63"/>
  <c r="Q86" i="63"/>
  <c r="S131" i="63"/>
  <c r="M30" i="40"/>
  <c r="U30" i="40" s="1"/>
  <c r="G86" i="64"/>
  <c r="Q86" i="64"/>
  <c r="S131" i="64"/>
  <c r="M31" i="40"/>
  <c r="U31" i="40" s="1"/>
  <c r="G86" i="65"/>
  <c r="Q86" i="65"/>
  <c r="S131" i="65"/>
  <c r="M32" i="40"/>
  <c r="U32" i="40" s="1"/>
  <c r="G86" i="66"/>
  <c r="M121" i="66"/>
  <c r="M122" i="66" s="1"/>
  <c r="C86" i="67"/>
  <c r="M86" i="67"/>
  <c r="L121" i="69"/>
  <c r="E143" i="70"/>
  <c r="E149" i="70"/>
  <c r="E152" i="70"/>
  <c r="E157" i="70"/>
  <c r="E160" i="70"/>
  <c r="D86" i="70"/>
  <c r="N86" i="70"/>
  <c r="M121" i="70"/>
  <c r="M122" i="70" s="1"/>
  <c r="E143" i="71"/>
  <c r="E149" i="71"/>
  <c r="E152" i="71"/>
  <c r="E157" i="71"/>
  <c r="D86" i="71"/>
  <c r="N86" i="71"/>
  <c r="S131" i="71"/>
  <c r="M38" i="40"/>
  <c r="U38" i="40" s="1"/>
  <c r="E86" i="72"/>
  <c r="O86" i="72"/>
  <c r="E86" i="73"/>
  <c r="O86" i="73"/>
  <c r="E86" i="74"/>
  <c r="O86" i="74"/>
  <c r="E143" i="75"/>
  <c r="E149" i="75"/>
  <c r="E152" i="75"/>
  <c r="E157" i="75"/>
  <c r="D86" i="75"/>
  <c r="N86" i="75"/>
  <c r="E141" i="76"/>
  <c r="E150" i="76"/>
  <c r="E155" i="76"/>
  <c r="E158" i="76"/>
  <c r="E163" i="76"/>
  <c r="P86" i="76"/>
  <c r="O121" i="76"/>
  <c r="O122" i="76" s="1"/>
  <c r="E142" i="77"/>
  <c r="E146" i="77"/>
  <c r="E151" i="77"/>
  <c r="E156" i="77"/>
  <c r="E159" i="77"/>
  <c r="E164" i="77"/>
  <c r="B86" i="77"/>
  <c r="L86" i="77"/>
  <c r="Q121" i="77"/>
  <c r="Q122" i="77" s="1"/>
  <c r="E142" i="63"/>
  <c r="E146" i="63"/>
  <c r="E151" i="63"/>
  <c r="E156" i="63"/>
  <c r="E159" i="63"/>
  <c r="E164" i="63"/>
  <c r="L142" i="63"/>
  <c r="B86" i="63"/>
  <c r="L86" i="63"/>
  <c r="E142" i="64"/>
  <c r="E146" i="64"/>
  <c r="E151" i="64"/>
  <c r="E156" i="64"/>
  <c r="E159" i="64"/>
  <c r="E164" i="64"/>
  <c r="L142" i="64"/>
  <c r="B86" i="64"/>
  <c r="L86" i="64"/>
  <c r="E142" i="65"/>
  <c r="E146" i="65"/>
  <c r="E151" i="65"/>
  <c r="E156" i="65"/>
  <c r="E159" i="65"/>
  <c r="E164" i="65"/>
  <c r="L142" i="65"/>
  <c r="B86" i="65"/>
  <c r="L86" i="65"/>
  <c r="E142" i="66"/>
  <c r="E146" i="66"/>
  <c r="E151" i="66"/>
  <c r="E156" i="66"/>
  <c r="E159" i="66"/>
  <c r="L142" i="66"/>
  <c r="L86" i="66"/>
  <c r="E143" i="67"/>
  <c r="E149" i="67"/>
  <c r="E152" i="67"/>
  <c r="E157" i="67"/>
  <c r="E160" i="67"/>
  <c r="D86" i="67"/>
  <c r="N86" i="67"/>
  <c r="E143" i="68"/>
  <c r="E149" i="68"/>
  <c r="E152" i="68"/>
  <c r="E157" i="68"/>
  <c r="E160" i="68"/>
  <c r="D86" i="68"/>
  <c r="N86" i="68"/>
  <c r="M121" i="68"/>
  <c r="M122" i="68" s="1"/>
  <c r="E143" i="69"/>
  <c r="E149" i="69"/>
  <c r="E152" i="69"/>
  <c r="E157" i="69"/>
  <c r="L143" i="69"/>
  <c r="D86" i="69"/>
  <c r="N86" i="69"/>
  <c r="S131" i="69"/>
  <c r="M36" i="40"/>
  <c r="U36" i="40" s="1"/>
  <c r="E86" i="70"/>
  <c r="O86" i="70"/>
  <c r="L155" i="70"/>
  <c r="L163" i="70"/>
  <c r="E86" i="71"/>
  <c r="O86" i="71"/>
  <c r="L155" i="71"/>
  <c r="L158" i="71"/>
  <c r="L163" i="71"/>
  <c r="N121" i="71"/>
  <c r="N122" i="71" s="1"/>
  <c r="E141" i="72"/>
  <c r="E150" i="72"/>
  <c r="E155" i="72"/>
  <c r="E158" i="72"/>
  <c r="E163" i="72"/>
  <c r="F86" i="72"/>
  <c r="P86" i="72"/>
  <c r="E141" i="73"/>
  <c r="E150" i="73"/>
  <c r="E155" i="73"/>
  <c r="E158" i="73"/>
  <c r="E163" i="73"/>
  <c r="F86" i="73"/>
  <c r="P86" i="73"/>
  <c r="E141" i="74"/>
  <c r="E150" i="74"/>
  <c r="E155" i="74"/>
  <c r="E158" i="74"/>
  <c r="E163" i="74"/>
  <c r="F86" i="74"/>
  <c r="P86" i="74"/>
  <c r="E86" i="75"/>
  <c r="O86" i="75"/>
  <c r="L155" i="75"/>
  <c r="L158" i="75"/>
  <c r="L163" i="75"/>
  <c r="G86" i="76"/>
  <c r="L151" i="76"/>
  <c r="L159" i="76"/>
  <c r="L164" i="76"/>
  <c r="M121" i="76"/>
  <c r="M122" i="76" s="1"/>
  <c r="C86" i="77"/>
  <c r="M86" i="77"/>
  <c r="L149" i="77"/>
  <c r="L157" i="77"/>
  <c r="H58" i="78"/>
  <c r="H144" i="78" s="1"/>
  <c r="H59" i="78"/>
  <c r="H70" i="78"/>
  <c r="H154" i="78" s="1"/>
  <c r="H76" i="78"/>
  <c r="H160" i="78" s="1"/>
  <c r="H77" i="78"/>
  <c r="H161" i="78" s="1"/>
  <c r="H78" i="78"/>
  <c r="H162" i="78" s="1"/>
  <c r="H81" i="78"/>
  <c r="H165" i="78" s="1"/>
  <c r="H68" i="78"/>
  <c r="H69" i="78"/>
  <c r="H153" i="78" s="1"/>
  <c r="H73" i="78"/>
  <c r="H157" i="78" s="1"/>
  <c r="H74" i="78"/>
  <c r="H158" i="78" s="1"/>
  <c r="H75" i="78"/>
  <c r="H159" i="78" s="1"/>
  <c r="R58" i="78"/>
  <c r="I144" i="78" s="1"/>
  <c r="R59" i="78"/>
  <c r="R63" i="78"/>
  <c r="R64" i="78" s="1"/>
  <c r="R68" i="78"/>
  <c r="I152" i="78" s="1"/>
  <c r="R69" i="78"/>
  <c r="I153" i="78" s="1"/>
  <c r="R70" i="78"/>
  <c r="R73" i="78"/>
  <c r="I157" i="78" s="1"/>
  <c r="R74" i="78"/>
  <c r="I158" i="78" s="1"/>
  <c r="R75" i="78"/>
  <c r="I159" i="78" s="1"/>
  <c r="R76" i="78"/>
  <c r="I160" i="78" s="1"/>
  <c r="R77" i="78"/>
  <c r="I161" i="78" s="1"/>
  <c r="R78" i="78"/>
  <c r="I162" i="78" s="1"/>
  <c r="R81" i="78"/>
  <c r="I165" i="78" s="1"/>
  <c r="R82" i="78"/>
  <c r="I166" i="78" s="1"/>
  <c r="B61" i="78"/>
  <c r="H57" i="78"/>
  <c r="H143" i="78" s="1"/>
  <c r="B64" i="78"/>
  <c r="H63" i="78"/>
  <c r="B84" i="78"/>
  <c r="H67" i="78"/>
  <c r="H151" i="78" s="1"/>
  <c r="H82" i="78"/>
  <c r="H166" i="78" s="1"/>
  <c r="L61" i="78"/>
  <c r="R57" i="78"/>
  <c r="I143" i="78" s="1"/>
  <c r="L84" i="78"/>
  <c r="R67" i="78"/>
  <c r="I151" i="78" s="1"/>
  <c r="H175" i="42"/>
  <c r="E9" i="40"/>
  <c r="L142" i="42"/>
  <c r="L149" i="43"/>
  <c r="L151" i="43"/>
  <c r="L155" i="43"/>
  <c r="L157" i="43"/>
  <c r="L159" i="43"/>
  <c r="L163" i="43"/>
  <c r="L164" i="43"/>
  <c r="I166" i="44"/>
  <c r="L149" i="44"/>
  <c r="L151" i="44"/>
  <c r="L155" i="44"/>
  <c r="L157" i="44"/>
  <c r="L159" i="44"/>
  <c r="L163" i="44"/>
  <c r="L164" i="44"/>
  <c r="L142" i="45"/>
  <c r="L142" i="46"/>
  <c r="L142" i="47"/>
  <c r="L142" i="48"/>
  <c r="L143" i="48"/>
  <c r="L142" i="49"/>
  <c r="L143" i="49"/>
  <c r="I166" i="50"/>
  <c r="L149" i="50"/>
  <c r="L151" i="50"/>
  <c r="L155" i="50"/>
  <c r="L157" i="50"/>
  <c r="L159" i="50"/>
  <c r="L163" i="50"/>
  <c r="L164" i="50"/>
  <c r="L149" i="51"/>
  <c r="L151" i="51"/>
  <c r="L152" i="51"/>
  <c r="L155" i="51"/>
  <c r="L157" i="51"/>
  <c r="L158" i="51"/>
  <c r="L159" i="51"/>
  <c r="L163" i="51"/>
  <c r="L164" i="51"/>
  <c r="L142" i="52"/>
  <c r="L142" i="53"/>
  <c r="L142" i="54"/>
  <c r="L143" i="54"/>
  <c r="L142" i="55"/>
  <c r="L142" i="56"/>
  <c r="L143" i="56"/>
  <c r="L149" i="57"/>
  <c r="L151" i="57"/>
  <c r="L152" i="57"/>
  <c r="L155" i="57"/>
  <c r="L157" i="57"/>
  <c r="L158" i="57"/>
  <c r="L159" i="57"/>
  <c r="L163" i="57"/>
  <c r="L164" i="57"/>
  <c r="L149" i="58"/>
  <c r="L151" i="58"/>
  <c r="L155" i="58"/>
  <c r="L157" i="58"/>
  <c r="L159" i="58"/>
  <c r="L163" i="58"/>
  <c r="L164" i="58"/>
  <c r="L149" i="59"/>
  <c r="L151" i="59"/>
  <c r="L155" i="59"/>
  <c r="L157" i="59"/>
  <c r="L159" i="59"/>
  <c r="L163" i="59"/>
  <c r="L164" i="59"/>
  <c r="L142" i="60"/>
  <c r="L142" i="61"/>
  <c r="L143" i="61"/>
  <c r="L149" i="62"/>
  <c r="L151" i="62"/>
  <c r="L152" i="62"/>
  <c r="L155" i="62"/>
  <c r="L157" i="62"/>
  <c r="L158" i="62"/>
  <c r="L159" i="62"/>
  <c r="L163" i="62"/>
  <c r="L164" i="62"/>
  <c r="I166" i="63"/>
  <c r="L149" i="63"/>
  <c r="L151" i="63"/>
  <c r="L155" i="63"/>
  <c r="L157" i="63"/>
  <c r="L159" i="63"/>
  <c r="L163" i="63"/>
  <c r="L164" i="63"/>
  <c r="I166" i="64"/>
  <c r="L149" i="64"/>
  <c r="L151" i="64"/>
  <c r="L155" i="64"/>
  <c r="L157" i="64"/>
  <c r="L159" i="64"/>
  <c r="L163" i="64"/>
  <c r="L164" i="64"/>
  <c r="I166" i="65"/>
  <c r="L149" i="65"/>
  <c r="L151" i="65"/>
  <c r="L155" i="65"/>
  <c r="L157" i="65"/>
  <c r="L159" i="65"/>
  <c r="L163" i="65"/>
  <c r="L164" i="65"/>
  <c r="L149" i="66"/>
  <c r="L151" i="66"/>
  <c r="L152" i="66"/>
  <c r="L155" i="66"/>
  <c r="L157" i="66"/>
  <c r="L158" i="66"/>
  <c r="L159" i="66"/>
  <c r="L163" i="66"/>
  <c r="L164" i="66"/>
  <c r="L149" i="67"/>
  <c r="L151" i="67"/>
  <c r="L155" i="67"/>
  <c r="L157" i="67"/>
  <c r="L159" i="67"/>
  <c r="L163" i="67"/>
  <c r="L164" i="67"/>
  <c r="I166" i="68"/>
  <c r="L149" i="68"/>
  <c r="L151" i="68"/>
  <c r="L155" i="68"/>
  <c r="L157" i="68"/>
  <c r="L159" i="68"/>
  <c r="L163" i="68"/>
  <c r="L164" i="68"/>
  <c r="L149" i="69"/>
  <c r="L151" i="69"/>
  <c r="L152" i="69"/>
  <c r="L155" i="69"/>
  <c r="L157" i="69"/>
  <c r="L158" i="69"/>
  <c r="L159" i="69"/>
  <c r="L163" i="69"/>
  <c r="L164" i="69"/>
  <c r="L142" i="70"/>
  <c r="L142" i="71"/>
  <c r="L143" i="71"/>
  <c r="L149" i="72"/>
  <c r="L151" i="72"/>
  <c r="L155" i="72"/>
  <c r="L157" i="72"/>
  <c r="L159" i="72"/>
  <c r="L163" i="72"/>
  <c r="L164" i="72"/>
  <c r="I166" i="73"/>
  <c r="L149" i="73"/>
  <c r="L151" i="73"/>
  <c r="L155" i="73"/>
  <c r="L157" i="73"/>
  <c r="L159" i="73"/>
  <c r="L163" i="73"/>
  <c r="L164" i="73"/>
  <c r="L149" i="74"/>
  <c r="L151" i="74"/>
  <c r="L155" i="74"/>
  <c r="L157" i="74"/>
  <c r="L159" i="74"/>
  <c r="L163" i="74"/>
  <c r="L142" i="75"/>
  <c r="L143" i="75"/>
  <c r="L142" i="76"/>
  <c r="L143" i="76"/>
  <c r="L142" i="77"/>
  <c r="Q121" i="48"/>
  <c r="Q122" i="48" s="1"/>
  <c r="Q121" i="54"/>
  <c r="Q122" i="54" s="1"/>
  <c r="Q121" i="56"/>
  <c r="Q122" i="56" s="1"/>
  <c r="Q121" i="57"/>
  <c r="Q122" i="57" s="1"/>
  <c r="Q121" i="62"/>
  <c r="Q122" i="62" s="1"/>
  <c r="Q121" i="66"/>
  <c r="Q122" i="66" s="1"/>
  <c r="Q121" i="75"/>
  <c r="Q122" i="75" s="1"/>
  <c r="Q121" i="76"/>
  <c r="Q122" i="76" s="1"/>
  <c r="M121" i="45"/>
  <c r="M122" i="45" s="1"/>
  <c r="O121" i="45"/>
  <c r="O122" i="45" s="1"/>
  <c r="Q121" i="45"/>
  <c r="Q122" i="45" s="1"/>
  <c r="M121" i="47"/>
  <c r="M122" i="47" s="1"/>
  <c r="O121" i="47"/>
  <c r="O122" i="47" s="1"/>
  <c r="Q121" i="47"/>
  <c r="Q122" i="47" s="1"/>
  <c r="L121" i="48"/>
  <c r="N121" i="48"/>
  <c r="N122" i="48" s="1"/>
  <c r="P121" i="48"/>
  <c r="P122" i="48" s="1"/>
  <c r="M121" i="53"/>
  <c r="M122" i="53" s="1"/>
  <c r="O121" i="53"/>
  <c r="O122" i="53" s="1"/>
  <c r="Q121" i="53"/>
  <c r="Q122" i="53" s="1"/>
  <c r="L121" i="54"/>
  <c r="N121" i="54"/>
  <c r="N122" i="54" s="1"/>
  <c r="P121" i="54"/>
  <c r="P122" i="54" s="1"/>
  <c r="M121" i="55"/>
  <c r="M122" i="55" s="1"/>
  <c r="O121" i="55"/>
  <c r="O122" i="55" s="1"/>
  <c r="Q121" i="55"/>
  <c r="Q122" i="55" s="1"/>
  <c r="L121" i="56"/>
  <c r="N121" i="56"/>
  <c r="N122" i="56" s="1"/>
  <c r="P121" i="56"/>
  <c r="P122" i="56" s="1"/>
  <c r="L121" i="57"/>
  <c r="N121" i="57"/>
  <c r="N122" i="57" s="1"/>
  <c r="P121" i="57"/>
  <c r="P122" i="57" s="1"/>
  <c r="M121" i="58"/>
  <c r="M122" i="58" s="1"/>
  <c r="O121" i="58"/>
  <c r="O122" i="58" s="1"/>
  <c r="Q121" i="58"/>
  <c r="Q122" i="58" s="1"/>
  <c r="L121" i="62"/>
  <c r="N121" i="62"/>
  <c r="N122" i="62" s="1"/>
  <c r="P121" i="62"/>
  <c r="P122" i="62" s="1"/>
  <c r="M121" i="63"/>
  <c r="M122" i="63" s="1"/>
  <c r="O121" i="63"/>
  <c r="O122" i="63" s="1"/>
  <c r="Q121" i="63"/>
  <c r="Q122" i="63" s="1"/>
  <c r="M121" i="65"/>
  <c r="M122" i="65" s="1"/>
  <c r="O121" i="65"/>
  <c r="O122" i="65" s="1"/>
  <c r="Q121" i="65"/>
  <c r="Q122" i="65" s="1"/>
  <c r="L121" i="66"/>
  <c r="N121" i="66"/>
  <c r="N122" i="66" s="1"/>
  <c r="P121" i="66"/>
  <c r="P122" i="66" s="1"/>
  <c r="M121" i="67"/>
  <c r="M122" i="67" s="1"/>
  <c r="O121" i="67"/>
  <c r="O122" i="67" s="1"/>
  <c r="Q121" i="67"/>
  <c r="Q122" i="67" s="1"/>
  <c r="M121" i="73"/>
  <c r="M122" i="73" s="1"/>
  <c r="O121" i="73"/>
  <c r="O122" i="73" s="1"/>
  <c r="Q121" i="73"/>
  <c r="Q122" i="73" s="1"/>
  <c r="M121" i="74"/>
  <c r="M122" i="74" s="1"/>
  <c r="O121" i="74"/>
  <c r="O122" i="74" s="1"/>
  <c r="Q121" i="74"/>
  <c r="Q122" i="74" s="1"/>
  <c r="L121" i="75"/>
  <c r="N121" i="75"/>
  <c r="N122" i="75" s="1"/>
  <c r="P121" i="75"/>
  <c r="P122" i="75" s="1"/>
  <c r="L121" i="76"/>
  <c r="N121" i="76"/>
  <c r="N122" i="76" s="1"/>
  <c r="P121" i="76"/>
  <c r="P122" i="76" s="1"/>
  <c r="L86" i="42"/>
  <c r="I166" i="42"/>
  <c r="S131" i="77"/>
  <c r="E44" i="40"/>
  <c r="S131" i="41"/>
  <c r="I145" i="78"/>
  <c r="H33" i="78"/>
  <c r="B152" i="78" s="1"/>
  <c r="S118" i="42"/>
  <c r="D84" i="78"/>
  <c r="D86" i="78" s="1"/>
  <c r="S120" i="41"/>
  <c r="S107" i="41"/>
  <c r="H26" i="78"/>
  <c r="B145" i="78" s="1"/>
  <c r="H39" i="78"/>
  <c r="B158" i="78" s="1"/>
  <c r="H43" i="78"/>
  <c r="B162" i="78" s="1"/>
  <c r="I154" i="78"/>
  <c r="S109" i="78"/>
  <c r="S110" i="78" s="1"/>
  <c r="H146" i="41"/>
  <c r="J108" i="41"/>
  <c r="H109" i="41"/>
  <c r="H167" i="41" s="1"/>
  <c r="S93" i="41"/>
  <c r="H110" i="78"/>
  <c r="S105" i="41"/>
  <c r="H142" i="41"/>
  <c r="L142" i="41" s="1"/>
  <c r="J95" i="41"/>
  <c r="I95" i="41"/>
  <c r="I96" i="41" s="1"/>
  <c r="S121" i="78"/>
  <c r="R29" i="78"/>
  <c r="D148" i="78" s="1"/>
  <c r="R32" i="78"/>
  <c r="D151" i="78" s="1"/>
  <c r="R33" i="78"/>
  <c r="D152" i="78" s="1"/>
  <c r="R34" i="78"/>
  <c r="D153" i="78" s="1"/>
  <c r="R35" i="78"/>
  <c r="D154" i="78" s="1"/>
  <c r="R38" i="78"/>
  <c r="D157" i="78" s="1"/>
  <c r="R39" i="78"/>
  <c r="D158" i="78" s="1"/>
  <c r="R40" i="78"/>
  <c r="D159" i="78" s="1"/>
  <c r="R41" i="78"/>
  <c r="D160" i="78" s="1"/>
  <c r="R42" i="78"/>
  <c r="D161" i="78" s="1"/>
  <c r="R43" i="78"/>
  <c r="D162" i="78" s="1"/>
  <c r="R46" i="78"/>
  <c r="D165" i="78" s="1"/>
  <c r="R47" i="78"/>
  <c r="D166" i="78" s="1"/>
  <c r="H152" i="78"/>
  <c r="H24" i="78"/>
  <c r="B143" i="78" s="1"/>
  <c r="H25" i="78"/>
  <c r="B144" i="78" s="1"/>
  <c r="H29" i="78"/>
  <c r="B148" i="78" s="1"/>
  <c r="H32" i="78"/>
  <c r="B151" i="78" s="1"/>
  <c r="E151" i="78" s="1"/>
  <c r="H34" i="78"/>
  <c r="B153" i="78" s="1"/>
  <c r="H35" i="78"/>
  <c r="B154" i="78" s="1"/>
  <c r="H38" i="78"/>
  <c r="B157" i="78" s="1"/>
  <c r="H40" i="78"/>
  <c r="B159" i="78" s="1"/>
  <c r="H41" i="78"/>
  <c r="B160" i="78" s="1"/>
  <c r="H42" i="78"/>
  <c r="B161" i="78" s="1"/>
  <c r="H46" i="78"/>
  <c r="B165" i="78" s="1"/>
  <c r="H47" i="78"/>
  <c r="B166" i="78" s="1"/>
  <c r="R24" i="78"/>
  <c r="D143" i="78" s="1"/>
  <c r="R25" i="78"/>
  <c r="D144" i="78" s="1"/>
  <c r="G61" i="78"/>
  <c r="G86" i="78" s="1"/>
  <c r="S94" i="42"/>
  <c r="I96" i="44"/>
  <c r="C86" i="78"/>
  <c r="E86" i="78"/>
  <c r="M86" i="78"/>
  <c r="O86" i="78"/>
  <c r="Q86" i="78"/>
  <c r="R26" i="78"/>
  <c r="D145" i="78" s="1"/>
  <c r="H148" i="78"/>
  <c r="S70" i="78"/>
  <c r="S96" i="78"/>
  <c r="H145" i="78"/>
  <c r="E152" i="78"/>
  <c r="R110" i="78"/>
  <c r="R97" i="78"/>
  <c r="I148" i="78"/>
  <c r="S132" i="78"/>
  <c r="I166" i="77"/>
  <c r="S24" i="77"/>
  <c r="S26" i="77"/>
  <c r="S29" i="77"/>
  <c r="S33" i="77"/>
  <c r="S35" i="77"/>
  <c r="S39" i="77"/>
  <c r="S41" i="77"/>
  <c r="S43" i="77"/>
  <c r="S47" i="77"/>
  <c r="S58" i="77"/>
  <c r="R61" i="77"/>
  <c r="H146" i="77"/>
  <c r="L146" i="77" s="1"/>
  <c r="H111" i="77"/>
  <c r="S63" i="77"/>
  <c r="S64" i="77" s="1"/>
  <c r="S67" i="77"/>
  <c r="S69" i="77"/>
  <c r="S73" i="77"/>
  <c r="S75" i="77"/>
  <c r="S77" i="77"/>
  <c r="S81" i="77"/>
  <c r="H84" i="77"/>
  <c r="S91" i="77"/>
  <c r="R96" i="77"/>
  <c r="S104" i="77"/>
  <c r="S109" i="77" s="1"/>
  <c r="I109" i="77"/>
  <c r="S117" i="77"/>
  <c r="G44" i="40"/>
  <c r="S25" i="77"/>
  <c r="S32" i="77"/>
  <c r="S34" i="77"/>
  <c r="S38" i="77"/>
  <c r="S40" i="77"/>
  <c r="S42" i="77"/>
  <c r="S46" i="77"/>
  <c r="L141" i="77"/>
  <c r="S57" i="77"/>
  <c r="L143" i="77"/>
  <c r="S59" i="77"/>
  <c r="H61" i="77"/>
  <c r="H64" i="77"/>
  <c r="L150" i="77"/>
  <c r="S68" i="77"/>
  <c r="L152" i="77"/>
  <c r="S70" i="77"/>
  <c r="L156" i="77"/>
  <c r="S74" i="77"/>
  <c r="L158" i="77"/>
  <c r="S76" i="77"/>
  <c r="L160" i="77"/>
  <c r="S78" i="77"/>
  <c r="S82" i="77"/>
  <c r="L121" i="77"/>
  <c r="N121" i="77"/>
  <c r="N122" i="77" s="1"/>
  <c r="P121" i="77"/>
  <c r="P122" i="77" s="1"/>
  <c r="R84" i="77"/>
  <c r="I95" i="77"/>
  <c r="I96" i="77" s="1"/>
  <c r="S95" i="77"/>
  <c r="R109" i="77"/>
  <c r="R111" i="77" s="1"/>
  <c r="H122" i="77"/>
  <c r="H167" i="77" s="1"/>
  <c r="R126" i="77"/>
  <c r="R127" i="77"/>
  <c r="I175" i="77" s="1"/>
  <c r="S130" i="77"/>
  <c r="S24" i="76"/>
  <c r="S26" i="76"/>
  <c r="S29" i="76"/>
  <c r="S33" i="76"/>
  <c r="S35" i="76"/>
  <c r="S39" i="76"/>
  <c r="S41" i="76"/>
  <c r="B160" i="76"/>
  <c r="E160" i="76" s="1"/>
  <c r="S43" i="76"/>
  <c r="S46" i="76"/>
  <c r="S59" i="76"/>
  <c r="I146" i="76"/>
  <c r="I166" i="76" s="1"/>
  <c r="R64" i="76"/>
  <c r="S70" i="76"/>
  <c r="S76" i="76"/>
  <c r="S82" i="76"/>
  <c r="R109" i="76"/>
  <c r="R111" i="76" s="1"/>
  <c r="S104" i="76"/>
  <c r="S109" i="76" s="1"/>
  <c r="S25" i="76"/>
  <c r="S32" i="76"/>
  <c r="S34" i="76"/>
  <c r="S38" i="76"/>
  <c r="S40" i="76"/>
  <c r="S42" i="76"/>
  <c r="L141" i="76"/>
  <c r="S57" i="76"/>
  <c r="H61" i="76"/>
  <c r="L150" i="76"/>
  <c r="S68" i="76"/>
  <c r="L156" i="76"/>
  <c r="S74" i="76"/>
  <c r="L160" i="76"/>
  <c r="S78" i="76"/>
  <c r="R84" i="76"/>
  <c r="R96" i="76"/>
  <c r="S91" i="76"/>
  <c r="S96" i="76" s="1"/>
  <c r="E164" i="76"/>
  <c r="S47" i="76"/>
  <c r="S58" i="76"/>
  <c r="R61" i="76"/>
  <c r="H146" i="76"/>
  <c r="S63" i="76"/>
  <c r="S64" i="76" s="1"/>
  <c r="S67" i="76"/>
  <c r="S69" i="76"/>
  <c r="S73" i="76"/>
  <c r="S75" i="76"/>
  <c r="S77" i="76"/>
  <c r="S81" i="76"/>
  <c r="H84" i="76"/>
  <c r="H109" i="76"/>
  <c r="H167" i="76" s="1"/>
  <c r="S117" i="76"/>
  <c r="R126" i="76"/>
  <c r="R127" i="76"/>
  <c r="I175" i="76" s="1"/>
  <c r="S130" i="76"/>
  <c r="S24" i="75"/>
  <c r="S26" i="75"/>
  <c r="S29" i="75"/>
  <c r="S33" i="75"/>
  <c r="S35" i="75"/>
  <c r="S39" i="75"/>
  <c r="S41" i="75"/>
  <c r="B160" i="75"/>
  <c r="E160" i="75" s="1"/>
  <c r="S43" i="75"/>
  <c r="S46" i="75"/>
  <c r="S59" i="75"/>
  <c r="I146" i="75"/>
  <c r="I166" i="75" s="1"/>
  <c r="R64" i="75"/>
  <c r="S70" i="75"/>
  <c r="S76" i="75"/>
  <c r="S82" i="75"/>
  <c r="R109" i="75"/>
  <c r="R111" i="75" s="1"/>
  <c r="S104" i="75"/>
  <c r="S109" i="75" s="1"/>
  <c r="S25" i="75"/>
  <c r="S32" i="75"/>
  <c r="S34" i="75"/>
  <c r="S38" i="75"/>
  <c r="S40" i="75"/>
  <c r="S42" i="75"/>
  <c r="L141" i="75"/>
  <c r="S57" i="75"/>
  <c r="H61" i="75"/>
  <c r="L150" i="75"/>
  <c r="S68" i="75"/>
  <c r="L156" i="75"/>
  <c r="S74" i="75"/>
  <c r="L160" i="75"/>
  <c r="S78" i="75"/>
  <c r="L122" i="75"/>
  <c r="R84" i="75"/>
  <c r="R96" i="75"/>
  <c r="S91" i="75"/>
  <c r="S96" i="75" s="1"/>
  <c r="E164" i="75"/>
  <c r="S47" i="75"/>
  <c r="S58" i="75"/>
  <c r="R61" i="75"/>
  <c r="H146" i="75"/>
  <c r="S63" i="75"/>
  <c r="S64" i="75" s="1"/>
  <c r="S67" i="75"/>
  <c r="S69" i="75"/>
  <c r="S73" i="75"/>
  <c r="S75" i="75"/>
  <c r="S77" i="75"/>
  <c r="S81" i="75"/>
  <c r="H84" i="75"/>
  <c r="H109" i="75"/>
  <c r="H167" i="75" s="1"/>
  <c r="S117" i="75"/>
  <c r="R126" i="75"/>
  <c r="R127" i="75"/>
  <c r="I175" i="75" s="1"/>
  <c r="S130" i="75"/>
  <c r="I166" i="74"/>
  <c r="S24" i="74"/>
  <c r="S26" i="74"/>
  <c r="S29" i="74"/>
  <c r="S33" i="74"/>
  <c r="S35" i="74"/>
  <c r="S39" i="74"/>
  <c r="S41" i="74"/>
  <c r="S43" i="74"/>
  <c r="S47" i="74"/>
  <c r="S58" i="74"/>
  <c r="R61" i="74"/>
  <c r="H146" i="74"/>
  <c r="L146" i="74" s="1"/>
  <c r="H111" i="74"/>
  <c r="S63" i="74"/>
  <c r="S64" i="74" s="1"/>
  <c r="S67" i="74"/>
  <c r="S69" i="74"/>
  <c r="S73" i="74"/>
  <c r="S75" i="74"/>
  <c r="S77" i="74"/>
  <c r="H84" i="74"/>
  <c r="J121" i="74" s="1"/>
  <c r="S91" i="74"/>
  <c r="R96" i="74"/>
  <c r="S104" i="74"/>
  <c r="S109" i="74" s="1"/>
  <c r="I109" i="74"/>
  <c r="S117" i="74"/>
  <c r="G41" i="40"/>
  <c r="S25" i="74"/>
  <c r="S32" i="74"/>
  <c r="S34" i="74"/>
  <c r="S38" i="74"/>
  <c r="S40" i="74"/>
  <c r="S42" i="74"/>
  <c r="S46" i="74"/>
  <c r="H166" i="74"/>
  <c r="L141" i="74"/>
  <c r="S57" i="74"/>
  <c r="L143" i="74"/>
  <c r="S59" i="74"/>
  <c r="H61" i="74"/>
  <c r="H64" i="74"/>
  <c r="L150" i="74"/>
  <c r="S68" i="74"/>
  <c r="L152" i="74"/>
  <c r="S70" i="74"/>
  <c r="L156" i="74"/>
  <c r="S74" i="74"/>
  <c r="L158" i="74"/>
  <c r="S76" i="74"/>
  <c r="L160" i="74"/>
  <c r="S78" i="74"/>
  <c r="S82" i="74"/>
  <c r="L121" i="74"/>
  <c r="N121" i="74"/>
  <c r="N122" i="74" s="1"/>
  <c r="P121" i="74"/>
  <c r="P122" i="74" s="1"/>
  <c r="R84" i="74"/>
  <c r="I95" i="74"/>
  <c r="S95" i="74"/>
  <c r="R109" i="74"/>
  <c r="R111" i="74" s="1"/>
  <c r="H122" i="74"/>
  <c r="H167" i="74" s="1"/>
  <c r="R126" i="74"/>
  <c r="R127" i="74"/>
  <c r="I175" i="74" s="1"/>
  <c r="S130" i="74"/>
  <c r="S24" i="73"/>
  <c r="S26" i="73"/>
  <c r="S29" i="73"/>
  <c r="S33" i="73"/>
  <c r="S35" i="73"/>
  <c r="S39" i="73"/>
  <c r="S41" i="73"/>
  <c r="S43" i="73"/>
  <c r="S47" i="73"/>
  <c r="S58" i="73"/>
  <c r="R61" i="73"/>
  <c r="H146" i="73"/>
  <c r="L146" i="73" s="1"/>
  <c r="H111" i="73"/>
  <c r="S63" i="73"/>
  <c r="S64" i="73" s="1"/>
  <c r="S67" i="73"/>
  <c r="S69" i="73"/>
  <c r="S73" i="73"/>
  <c r="S75" i="73"/>
  <c r="S77" i="73"/>
  <c r="S81" i="73"/>
  <c r="H84" i="73"/>
  <c r="J121" i="73" s="1"/>
  <c r="S91" i="73"/>
  <c r="R96" i="73"/>
  <c r="S104" i="73"/>
  <c r="S109" i="73" s="1"/>
  <c r="I109" i="73"/>
  <c r="S117" i="73"/>
  <c r="G40" i="40"/>
  <c r="S25" i="73"/>
  <c r="S32" i="73"/>
  <c r="S34" i="73"/>
  <c r="S38" i="73"/>
  <c r="S40" i="73"/>
  <c r="S42" i="73"/>
  <c r="S46" i="73"/>
  <c r="L141" i="73"/>
  <c r="S57" i="73"/>
  <c r="L143" i="73"/>
  <c r="S59" i="73"/>
  <c r="H61" i="73"/>
  <c r="H64" i="73"/>
  <c r="L150" i="73"/>
  <c r="S68" i="73"/>
  <c r="L152" i="73"/>
  <c r="S70" i="73"/>
  <c r="L156" i="73"/>
  <c r="S74" i="73"/>
  <c r="L158" i="73"/>
  <c r="S76" i="73"/>
  <c r="L160" i="73"/>
  <c r="S78" i="73"/>
  <c r="S82" i="73"/>
  <c r="L121" i="73"/>
  <c r="N121" i="73"/>
  <c r="N122" i="73" s="1"/>
  <c r="P121" i="73"/>
  <c r="P122" i="73" s="1"/>
  <c r="R84" i="73"/>
  <c r="I95" i="73"/>
  <c r="S95" i="73"/>
  <c r="R109" i="73"/>
  <c r="R111" i="73" s="1"/>
  <c r="H122" i="73"/>
  <c r="H167" i="73" s="1"/>
  <c r="R126" i="73"/>
  <c r="R127" i="73"/>
  <c r="I175" i="73" s="1"/>
  <c r="S130" i="73"/>
  <c r="S24" i="72"/>
  <c r="S26" i="72"/>
  <c r="S33" i="72"/>
  <c r="S35" i="72"/>
  <c r="S39" i="72"/>
  <c r="S47" i="72"/>
  <c r="S58" i="72"/>
  <c r="H146" i="72"/>
  <c r="L146" i="72" s="1"/>
  <c r="H111" i="72"/>
  <c r="S67" i="72"/>
  <c r="S73" i="72"/>
  <c r="S77" i="72"/>
  <c r="S81" i="72"/>
  <c r="R96" i="72"/>
  <c r="I109" i="72"/>
  <c r="I141" i="72"/>
  <c r="I166" i="72" s="1"/>
  <c r="S29" i="72"/>
  <c r="S41" i="72"/>
  <c r="S43" i="72"/>
  <c r="S63" i="72"/>
  <c r="S64" i="72" s="1"/>
  <c r="S69" i="72"/>
  <c r="S75" i="72"/>
  <c r="H84" i="72"/>
  <c r="J121" i="72" s="1"/>
  <c r="S91" i="72"/>
  <c r="S104" i="72"/>
  <c r="S109" i="72" s="1"/>
  <c r="S117" i="72"/>
  <c r="G39" i="40"/>
  <c r="S25" i="72"/>
  <c r="S32" i="72"/>
  <c r="S34" i="72"/>
  <c r="S38" i="72"/>
  <c r="S40" i="72"/>
  <c r="S42" i="72"/>
  <c r="S46" i="72"/>
  <c r="S57" i="72"/>
  <c r="L143" i="72"/>
  <c r="S59" i="72"/>
  <c r="H61" i="72"/>
  <c r="H64" i="72"/>
  <c r="L150" i="72"/>
  <c r="S68" i="72"/>
  <c r="L152" i="72"/>
  <c r="S70" i="72"/>
  <c r="L156" i="72"/>
  <c r="S74" i="72"/>
  <c r="L158" i="72"/>
  <c r="S76" i="72"/>
  <c r="L160" i="72"/>
  <c r="S78" i="72"/>
  <c r="S82" i="72"/>
  <c r="L121" i="72"/>
  <c r="N121" i="72"/>
  <c r="N122" i="72" s="1"/>
  <c r="P121" i="72"/>
  <c r="P122" i="72" s="1"/>
  <c r="R84" i="72"/>
  <c r="I95" i="72"/>
  <c r="S95" i="72"/>
  <c r="R109" i="72"/>
  <c r="R111" i="72" s="1"/>
  <c r="H122" i="72"/>
  <c r="H167" i="72" s="1"/>
  <c r="R126" i="72"/>
  <c r="R127" i="72"/>
  <c r="I175" i="72" s="1"/>
  <c r="S130" i="72"/>
  <c r="S24" i="71"/>
  <c r="S26" i="71"/>
  <c r="S29" i="71"/>
  <c r="S33" i="71"/>
  <c r="S35" i="71"/>
  <c r="S39" i="71"/>
  <c r="S41" i="71"/>
  <c r="B160" i="71"/>
  <c r="E160" i="71" s="1"/>
  <c r="S43" i="71"/>
  <c r="S46" i="71"/>
  <c r="S59" i="71"/>
  <c r="I146" i="71"/>
  <c r="I166" i="71" s="1"/>
  <c r="R64" i="71"/>
  <c r="S70" i="71"/>
  <c r="S76" i="71"/>
  <c r="S82" i="71"/>
  <c r="R109" i="71"/>
  <c r="R111" i="71" s="1"/>
  <c r="S104" i="71"/>
  <c r="S109" i="71" s="1"/>
  <c r="S25" i="71"/>
  <c r="S32" i="71"/>
  <c r="S34" i="71"/>
  <c r="S38" i="71"/>
  <c r="S40" i="71"/>
  <c r="S42" i="71"/>
  <c r="L141" i="71"/>
  <c r="S57" i="71"/>
  <c r="H61" i="71"/>
  <c r="L150" i="71"/>
  <c r="S68" i="71"/>
  <c r="L156" i="71"/>
  <c r="S74" i="71"/>
  <c r="L160" i="71"/>
  <c r="S78" i="71"/>
  <c r="R84" i="71"/>
  <c r="R96" i="71"/>
  <c r="S91" i="71"/>
  <c r="S96" i="71" s="1"/>
  <c r="E164" i="71"/>
  <c r="S47" i="71"/>
  <c r="S58" i="71"/>
  <c r="R61" i="71"/>
  <c r="H146" i="71"/>
  <c r="S63" i="71"/>
  <c r="S64" i="71" s="1"/>
  <c r="S67" i="71"/>
  <c r="S69" i="71"/>
  <c r="S73" i="71"/>
  <c r="S75" i="71"/>
  <c r="S77" i="71"/>
  <c r="S81" i="71"/>
  <c r="H84" i="71"/>
  <c r="H109" i="71"/>
  <c r="H167" i="71" s="1"/>
  <c r="S117" i="71"/>
  <c r="R126" i="71"/>
  <c r="R127" i="71"/>
  <c r="I175" i="71" s="1"/>
  <c r="S130" i="71"/>
  <c r="S24" i="70"/>
  <c r="S26" i="70"/>
  <c r="S29" i="70"/>
  <c r="S33" i="70"/>
  <c r="S35" i="70"/>
  <c r="S39" i="70"/>
  <c r="S41" i="70"/>
  <c r="S43" i="70"/>
  <c r="S47" i="70"/>
  <c r="S58" i="70"/>
  <c r="R61" i="70"/>
  <c r="H146" i="70"/>
  <c r="L146" i="70" s="1"/>
  <c r="H111" i="70"/>
  <c r="S63" i="70"/>
  <c r="S64" i="70" s="1"/>
  <c r="S67" i="70"/>
  <c r="S69" i="70"/>
  <c r="S73" i="70"/>
  <c r="S75" i="70"/>
  <c r="S77" i="70"/>
  <c r="S81" i="70"/>
  <c r="H84" i="70"/>
  <c r="S91" i="70"/>
  <c r="R96" i="70"/>
  <c r="S104" i="70"/>
  <c r="S109" i="70" s="1"/>
  <c r="I109" i="70"/>
  <c r="S117" i="70"/>
  <c r="G37" i="40"/>
  <c r="S25" i="70"/>
  <c r="S32" i="70"/>
  <c r="S34" i="70"/>
  <c r="S38" i="70"/>
  <c r="S40" i="70"/>
  <c r="S42" i="70"/>
  <c r="S46" i="70"/>
  <c r="L141" i="70"/>
  <c r="S57" i="70"/>
  <c r="L143" i="70"/>
  <c r="S59" i="70"/>
  <c r="H61" i="70"/>
  <c r="H64" i="70"/>
  <c r="L150" i="70"/>
  <c r="S68" i="70"/>
  <c r="L152" i="70"/>
  <c r="S70" i="70"/>
  <c r="L156" i="70"/>
  <c r="S74" i="70"/>
  <c r="L158" i="70"/>
  <c r="S76" i="70"/>
  <c r="L160" i="70"/>
  <c r="S78" i="70"/>
  <c r="S82" i="70"/>
  <c r="L121" i="70"/>
  <c r="N121" i="70"/>
  <c r="N122" i="70" s="1"/>
  <c r="P121" i="70"/>
  <c r="P122" i="70" s="1"/>
  <c r="R84" i="70"/>
  <c r="I95" i="70"/>
  <c r="S95" i="70"/>
  <c r="R109" i="70"/>
  <c r="R111" i="70" s="1"/>
  <c r="H122" i="70"/>
  <c r="H167" i="70" s="1"/>
  <c r="R126" i="70"/>
  <c r="R127" i="70"/>
  <c r="I175" i="70" s="1"/>
  <c r="S130" i="70"/>
  <c r="S24" i="69"/>
  <c r="S26" i="69"/>
  <c r="S29" i="69"/>
  <c r="S33" i="69"/>
  <c r="S35" i="69"/>
  <c r="S39" i="69"/>
  <c r="S41" i="69"/>
  <c r="B160" i="69"/>
  <c r="E160" i="69" s="1"/>
  <c r="S43" i="69"/>
  <c r="S46" i="69"/>
  <c r="S59" i="69"/>
  <c r="I146" i="69"/>
  <c r="I166" i="69" s="1"/>
  <c r="R64" i="69"/>
  <c r="S70" i="69"/>
  <c r="S76" i="69"/>
  <c r="S82" i="69"/>
  <c r="R109" i="69"/>
  <c r="R111" i="69" s="1"/>
  <c r="S104" i="69"/>
  <c r="S109" i="69" s="1"/>
  <c r="S25" i="69"/>
  <c r="S32" i="69"/>
  <c r="S34" i="69"/>
  <c r="S38" i="69"/>
  <c r="S40" i="69"/>
  <c r="S42" i="69"/>
  <c r="L141" i="69"/>
  <c r="S57" i="69"/>
  <c r="H61" i="69"/>
  <c r="L150" i="69"/>
  <c r="S68" i="69"/>
  <c r="L156" i="69"/>
  <c r="S74" i="69"/>
  <c r="L160" i="69"/>
  <c r="S78" i="69"/>
  <c r="R84" i="69"/>
  <c r="R96" i="69"/>
  <c r="S91" i="69"/>
  <c r="S96" i="69" s="1"/>
  <c r="E164" i="69"/>
  <c r="S47" i="69"/>
  <c r="S58" i="69"/>
  <c r="R61" i="69"/>
  <c r="H146" i="69"/>
  <c r="S63" i="69"/>
  <c r="S64" i="69" s="1"/>
  <c r="S67" i="69"/>
  <c r="S69" i="69"/>
  <c r="S73" i="69"/>
  <c r="S75" i="69"/>
  <c r="S77" i="69"/>
  <c r="S81" i="69"/>
  <c r="H84" i="69"/>
  <c r="H109" i="69"/>
  <c r="H167" i="69" s="1"/>
  <c r="S117" i="69"/>
  <c r="R126" i="69"/>
  <c r="R127" i="69"/>
  <c r="I175" i="69" s="1"/>
  <c r="S130" i="69"/>
  <c r="S24" i="68"/>
  <c r="S26" i="68"/>
  <c r="S29" i="68"/>
  <c r="S33" i="68"/>
  <c r="S35" i="68"/>
  <c r="S39" i="68"/>
  <c r="S41" i="68"/>
  <c r="S43" i="68"/>
  <c r="S47" i="68"/>
  <c r="S58" i="68"/>
  <c r="R61" i="68"/>
  <c r="H146" i="68"/>
  <c r="L146" i="68" s="1"/>
  <c r="H111" i="68"/>
  <c r="S63" i="68"/>
  <c r="S64" i="68" s="1"/>
  <c r="S67" i="68"/>
  <c r="S69" i="68"/>
  <c r="S73" i="68"/>
  <c r="S75" i="68"/>
  <c r="S77" i="68"/>
  <c r="S81" i="68"/>
  <c r="H84" i="68"/>
  <c r="J121" i="68" s="1"/>
  <c r="S91" i="68"/>
  <c r="R96" i="68"/>
  <c r="S104" i="68"/>
  <c r="S109" i="68" s="1"/>
  <c r="I109" i="68"/>
  <c r="S117" i="68"/>
  <c r="G35" i="40"/>
  <c r="S25" i="68"/>
  <c r="S32" i="68"/>
  <c r="S34" i="68"/>
  <c r="S38" i="68"/>
  <c r="S40" i="68"/>
  <c r="S42" i="68"/>
  <c r="S46" i="68"/>
  <c r="L141" i="68"/>
  <c r="S57" i="68"/>
  <c r="L143" i="68"/>
  <c r="S59" i="68"/>
  <c r="H61" i="68"/>
  <c r="H64" i="68"/>
  <c r="L150" i="68"/>
  <c r="S68" i="68"/>
  <c r="L152" i="68"/>
  <c r="S70" i="68"/>
  <c r="L156" i="68"/>
  <c r="S74" i="68"/>
  <c r="L158" i="68"/>
  <c r="S76" i="68"/>
  <c r="L160" i="68"/>
  <c r="S78" i="68"/>
  <c r="S82" i="68"/>
  <c r="L121" i="68"/>
  <c r="N121" i="68"/>
  <c r="N122" i="68" s="1"/>
  <c r="P121" i="68"/>
  <c r="P122" i="68" s="1"/>
  <c r="R84" i="68"/>
  <c r="I95" i="68"/>
  <c r="S95" i="68"/>
  <c r="R109" i="68"/>
  <c r="R111" i="68" s="1"/>
  <c r="H122" i="68"/>
  <c r="H167" i="68" s="1"/>
  <c r="R126" i="68"/>
  <c r="R127" i="68"/>
  <c r="I175" i="68" s="1"/>
  <c r="S130" i="68"/>
  <c r="I166" i="67"/>
  <c r="S24" i="67"/>
  <c r="S26" i="67"/>
  <c r="S29" i="67"/>
  <c r="S33" i="67"/>
  <c r="S35" i="67"/>
  <c r="S39" i="67"/>
  <c r="S41" i="67"/>
  <c r="S43" i="67"/>
  <c r="S47" i="67"/>
  <c r="S58" i="67"/>
  <c r="R61" i="67"/>
  <c r="H146" i="67"/>
  <c r="L146" i="67" s="1"/>
  <c r="H111" i="67"/>
  <c r="S63" i="67"/>
  <c r="S64" i="67" s="1"/>
  <c r="S67" i="67"/>
  <c r="S69" i="67"/>
  <c r="S73" i="67"/>
  <c r="S75" i="67"/>
  <c r="S77" i="67"/>
  <c r="S81" i="67"/>
  <c r="H84" i="67"/>
  <c r="J121" i="67" s="1"/>
  <c r="S91" i="67"/>
  <c r="R96" i="67"/>
  <c r="S104" i="67"/>
  <c r="S109" i="67" s="1"/>
  <c r="I109" i="67"/>
  <c r="S117" i="67"/>
  <c r="G34" i="40"/>
  <c r="S25" i="67"/>
  <c r="S32" i="67"/>
  <c r="S34" i="67"/>
  <c r="S38" i="67"/>
  <c r="S40" i="67"/>
  <c r="S42" i="67"/>
  <c r="S46" i="67"/>
  <c r="L141" i="67"/>
  <c r="S57" i="67"/>
  <c r="L143" i="67"/>
  <c r="S59" i="67"/>
  <c r="H61" i="67"/>
  <c r="H64" i="67"/>
  <c r="L150" i="67"/>
  <c r="S68" i="67"/>
  <c r="L152" i="67"/>
  <c r="S70" i="67"/>
  <c r="L156" i="67"/>
  <c r="S74" i="67"/>
  <c r="L158" i="67"/>
  <c r="S76" i="67"/>
  <c r="L160" i="67"/>
  <c r="S78" i="67"/>
  <c r="S82" i="67"/>
  <c r="L121" i="67"/>
  <c r="N121" i="67"/>
  <c r="N122" i="67" s="1"/>
  <c r="P121" i="67"/>
  <c r="P122" i="67" s="1"/>
  <c r="R84" i="67"/>
  <c r="I95" i="67"/>
  <c r="S95" i="67"/>
  <c r="R109" i="67"/>
  <c r="R111" i="67" s="1"/>
  <c r="H122" i="67"/>
  <c r="H167" i="67" s="1"/>
  <c r="R126" i="67"/>
  <c r="R127" i="67"/>
  <c r="I175" i="67" s="1"/>
  <c r="S130" i="67"/>
  <c r="S24" i="66"/>
  <c r="S26" i="66"/>
  <c r="S29" i="66"/>
  <c r="S33" i="66"/>
  <c r="S35" i="66"/>
  <c r="S39" i="66"/>
  <c r="S41" i="66"/>
  <c r="B160" i="66"/>
  <c r="E160" i="66" s="1"/>
  <c r="S43" i="66"/>
  <c r="S46" i="66"/>
  <c r="S59" i="66"/>
  <c r="I146" i="66"/>
  <c r="I166" i="66" s="1"/>
  <c r="R64" i="66"/>
  <c r="S70" i="66"/>
  <c r="S76" i="66"/>
  <c r="S82" i="66"/>
  <c r="R109" i="66"/>
  <c r="R111" i="66" s="1"/>
  <c r="S104" i="66"/>
  <c r="S109" i="66" s="1"/>
  <c r="S25" i="66"/>
  <c r="S32" i="66"/>
  <c r="S34" i="66"/>
  <c r="S38" i="66"/>
  <c r="S40" i="66"/>
  <c r="S42" i="66"/>
  <c r="L141" i="66"/>
  <c r="S57" i="66"/>
  <c r="H61" i="66"/>
  <c r="L150" i="66"/>
  <c r="S68" i="66"/>
  <c r="L156" i="66"/>
  <c r="S74" i="66"/>
  <c r="L160" i="66"/>
  <c r="S78" i="66"/>
  <c r="L122" i="66"/>
  <c r="R84" i="66"/>
  <c r="R96" i="66"/>
  <c r="S91" i="66"/>
  <c r="S96" i="66" s="1"/>
  <c r="E164" i="66"/>
  <c r="S47" i="66"/>
  <c r="S58" i="66"/>
  <c r="R61" i="66"/>
  <c r="H146" i="66"/>
  <c r="S63" i="66"/>
  <c r="S64" i="66" s="1"/>
  <c r="S67" i="66"/>
  <c r="S69" i="66"/>
  <c r="S73" i="66"/>
  <c r="S75" i="66"/>
  <c r="S77" i="66"/>
  <c r="S81" i="66"/>
  <c r="H84" i="66"/>
  <c r="H109" i="66"/>
  <c r="H167" i="66" s="1"/>
  <c r="S117" i="66"/>
  <c r="R126" i="66"/>
  <c r="R127" i="66"/>
  <c r="I175" i="66" s="1"/>
  <c r="S130" i="66"/>
  <c r="S24" i="65"/>
  <c r="S26" i="65"/>
  <c r="S29" i="65"/>
  <c r="S33" i="65"/>
  <c r="S35" i="65"/>
  <c r="S39" i="65"/>
  <c r="S41" i="65"/>
  <c r="S43" i="65"/>
  <c r="S47" i="65"/>
  <c r="S58" i="65"/>
  <c r="R61" i="65"/>
  <c r="H146" i="65"/>
  <c r="L146" i="65" s="1"/>
  <c r="H111" i="65"/>
  <c r="S63" i="65"/>
  <c r="S64" i="65" s="1"/>
  <c r="S67" i="65"/>
  <c r="S69" i="65"/>
  <c r="S73" i="65"/>
  <c r="S75" i="65"/>
  <c r="S77" i="65"/>
  <c r="S81" i="65"/>
  <c r="H84" i="65"/>
  <c r="J121" i="65" s="1"/>
  <c r="S91" i="65"/>
  <c r="R96" i="65"/>
  <c r="S104" i="65"/>
  <c r="S109" i="65" s="1"/>
  <c r="I109" i="65"/>
  <c r="S117" i="65"/>
  <c r="G32" i="40"/>
  <c r="S25" i="65"/>
  <c r="S32" i="65"/>
  <c r="S34" i="65"/>
  <c r="S38" i="65"/>
  <c r="S40" i="65"/>
  <c r="S42" i="65"/>
  <c r="S46" i="65"/>
  <c r="L141" i="65"/>
  <c r="S57" i="65"/>
  <c r="L143" i="65"/>
  <c r="S59" i="65"/>
  <c r="H61" i="65"/>
  <c r="H64" i="65"/>
  <c r="L150" i="65"/>
  <c r="S68" i="65"/>
  <c r="L152" i="65"/>
  <c r="S70" i="65"/>
  <c r="L156" i="65"/>
  <c r="S74" i="65"/>
  <c r="L158" i="65"/>
  <c r="S76" i="65"/>
  <c r="L160" i="65"/>
  <c r="S78" i="65"/>
  <c r="S82" i="65"/>
  <c r="L121" i="65"/>
  <c r="N121" i="65"/>
  <c r="N122" i="65" s="1"/>
  <c r="P121" i="65"/>
  <c r="P122" i="65" s="1"/>
  <c r="R84" i="65"/>
  <c r="I95" i="65"/>
  <c r="S95" i="65"/>
  <c r="R109" i="65"/>
  <c r="R111" i="65" s="1"/>
  <c r="H122" i="65"/>
  <c r="H167" i="65" s="1"/>
  <c r="R126" i="65"/>
  <c r="R127" i="65"/>
  <c r="I175" i="65" s="1"/>
  <c r="S130" i="65"/>
  <c r="S24" i="64"/>
  <c r="S26" i="64"/>
  <c r="S29" i="64"/>
  <c r="S33" i="64"/>
  <c r="S35" i="64"/>
  <c r="S39" i="64"/>
  <c r="S41" i="64"/>
  <c r="S43" i="64"/>
  <c r="S47" i="64"/>
  <c r="S58" i="64"/>
  <c r="R61" i="64"/>
  <c r="H146" i="64"/>
  <c r="L146" i="64" s="1"/>
  <c r="H111" i="64"/>
  <c r="S63" i="64"/>
  <c r="S64" i="64" s="1"/>
  <c r="S67" i="64"/>
  <c r="S69" i="64"/>
  <c r="S73" i="64"/>
  <c r="S75" i="64"/>
  <c r="S77" i="64"/>
  <c r="S81" i="64"/>
  <c r="H84" i="64"/>
  <c r="J121" i="64" s="1"/>
  <c r="S91" i="64"/>
  <c r="R96" i="64"/>
  <c r="S104" i="64"/>
  <c r="S109" i="64" s="1"/>
  <c r="I109" i="64"/>
  <c r="S117" i="64"/>
  <c r="G31" i="40"/>
  <c r="S25" i="64"/>
  <c r="S32" i="64"/>
  <c r="S34" i="64"/>
  <c r="S38" i="64"/>
  <c r="S40" i="64"/>
  <c r="S42" i="64"/>
  <c r="S46" i="64"/>
  <c r="L141" i="64"/>
  <c r="S57" i="64"/>
  <c r="L143" i="64"/>
  <c r="S59" i="64"/>
  <c r="H61" i="64"/>
  <c r="H64" i="64"/>
  <c r="L150" i="64"/>
  <c r="S68" i="64"/>
  <c r="L152" i="64"/>
  <c r="S70" i="64"/>
  <c r="L156" i="64"/>
  <c r="S74" i="64"/>
  <c r="L158" i="64"/>
  <c r="S76" i="64"/>
  <c r="L160" i="64"/>
  <c r="S78" i="64"/>
  <c r="S82" i="64"/>
  <c r="L121" i="64"/>
  <c r="N121" i="64"/>
  <c r="N122" i="64" s="1"/>
  <c r="P121" i="64"/>
  <c r="P122" i="64" s="1"/>
  <c r="R84" i="64"/>
  <c r="I95" i="64"/>
  <c r="S95" i="64"/>
  <c r="R109" i="64"/>
  <c r="R111" i="64" s="1"/>
  <c r="H122" i="64"/>
  <c r="H167" i="64" s="1"/>
  <c r="R126" i="64"/>
  <c r="R127" i="64"/>
  <c r="I175" i="64" s="1"/>
  <c r="S130" i="64"/>
  <c r="S24" i="63"/>
  <c r="S26" i="63"/>
  <c r="S29" i="63"/>
  <c r="S33" i="63"/>
  <c r="S35" i="63"/>
  <c r="S39" i="63"/>
  <c r="S41" i="63"/>
  <c r="S43" i="63"/>
  <c r="S47" i="63"/>
  <c r="S58" i="63"/>
  <c r="R61" i="63"/>
  <c r="H146" i="63"/>
  <c r="L146" i="63" s="1"/>
  <c r="H111" i="63"/>
  <c r="S63" i="63"/>
  <c r="S64" i="63" s="1"/>
  <c r="S67" i="63"/>
  <c r="S69" i="63"/>
  <c r="S73" i="63"/>
  <c r="S75" i="63"/>
  <c r="S77" i="63"/>
  <c r="S81" i="63"/>
  <c r="H84" i="63"/>
  <c r="J121" i="63" s="1"/>
  <c r="S91" i="63"/>
  <c r="R96" i="63"/>
  <c r="S104" i="63"/>
  <c r="S109" i="63" s="1"/>
  <c r="I109" i="63"/>
  <c r="S117" i="63"/>
  <c r="G30" i="40"/>
  <c r="S25" i="63"/>
  <c r="S32" i="63"/>
  <c r="S34" i="63"/>
  <c r="S38" i="63"/>
  <c r="S40" i="63"/>
  <c r="S42" i="63"/>
  <c r="S46" i="63"/>
  <c r="H166" i="63"/>
  <c r="L141" i="63"/>
  <c r="S57" i="63"/>
  <c r="L143" i="63"/>
  <c r="S59" i="63"/>
  <c r="H61" i="63"/>
  <c r="H64" i="63"/>
  <c r="L150" i="63"/>
  <c r="S68" i="63"/>
  <c r="L152" i="63"/>
  <c r="S70" i="63"/>
  <c r="L156" i="63"/>
  <c r="S74" i="63"/>
  <c r="L158" i="63"/>
  <c r="S76" i="63"/>
  <c r="L160" i="63"/>
  <c r="S78" i="63"/>
  <c r="S82" i="63"/>
  <c r="L121" i="63"/>
  <c r="N121" i="63"/>
  <c r="N122" i="63" s="1"/>
  <c r="P121" i="63"/>
  <c r="P122" i="63" s="1"/>
  <c r="R84" i="63"/>
  <c r="I95" i="63"/>
  <c r="S95" i="63"/>
  <c r="R109" i="63"/>
  <c r="R111" i="63" s="1"/>
  <c r="H122" i="63"/>
  <c r="H167" i="63" s="1"/>
  <c r="R126" i="63"/>
  <c r="R127" i="63"/>
  <c r="I175" i="63" s="1"/>
  <c r="S130" i="63"/>
  <c r="S33" i="62"/>
  <c r="S46" i="62"/>
  <c r="S59" i="62"/>
  <c r="S70" i="62"/>
  <c r="S24" i="62"/>
  <c r="S26" i="62"/>
  <c r="S29" i="62"/>
  <c r="S35" i="62"/>
  <c r="S39" i="62"/>
  <c r="S41" i="62"/>
  <c r="B160" i="62"/>
  <c r="E160" i="62" s="1"/>
  <c r="S43" i="62"/>
  <c r="I146" i="62"/>
  <c r="I166" i="62" s="1"/>
  <c r="R64" i="62"/>
  <c r="S76" i="62"/>
  <c r="S82" i="62"/>
  <c r="R109" i="62"/>
  <c r="R111" i="62" s="1"/>
  <c r="S104" i="62"/>
  <c r="S109" i="62" s="1"/>
  <c r="S25" i="62"/>
  <c r="S32" i="62"/>
  <c r="S34" i="62"/>
  <c r="S38" i="62"/>
  <c r="S40" i="62"/>
  <c r="S42" i="62"/>
  <c r="L141" i="62"/>
  <c r="S57" i="62"/>
  <c r="H61" i="62"/>
  <c r="L150" i="62"/>
  <c r="S68" i="62"/>
  <c r="L156" i="62"/>
  <c r="S74" i="62"/>
  <c r="L160" i="62"/>
  <c r="S78" i="62"/>
  <c r="L122" i="62"/>
  <c r="R84" i="62"/>
  <c r="R96" i="62"/>
  <c r="S91" i="62"/>
  <c r="S96" i="62" s="1"/>
  <c r="E164" i="62"/>
  <c r="S47" i="62"/>
  <c r="S58" i="62"/>
  <c r="R61" i="62"/>
  <c r="H146" i="62"/>
  <c r="S63" i="62"/>
  <c r="S64" i="62" s="1"/>
  <c r="S67" i="62"/>
  <c r="S69" i="62"/>
  <c r="S73" i="62"/>
  <c r="S75" i="62"/>
  <c r="S77" i="62"/>
  <c r="S81" i="62"/>
  <c r="H84" i="62"/>
  <c r="H109" i="62"/>
  <c r="H167" i="62" s="1"/>
  <c r="S117" i="62"/>
  <c r="R126" i="62"/>
  <c r="R127" i="62"/>
  <c r="I175" i="62" s="1"/>
  <c r="S130" i="62"/>
  <c r="S24" i="61"/>
  <c r="S26" i="61"/>
  <c r="S29" i="61"/>
  <c r="S33" i="61"/>
  <c r="S35" i="61"/>
  <c r="S39" i="61"/>
  <c r="S41" i="61"/>
  <c r="B160" i="61"/>
  <c r="E160" i="61" s="1"/>
  <c r="S43" i="61"/>
  <c r="S46" i="61"/>
  <c r="S59" i="61"/>
  <c r="I146" i="61"/>
  <c r="I166" i="61" s="1"/>
  <c r="R64" i="61"/>
  <c r="S70" i="61"/>
  <c r="S76" i="61"/>
  <c r="S82" i="61"/>
  <c r="R109" i="61"/>
  <c r="R111" i="61" s="1"/>
  <c r="S104" i="61"/>
  <c r="S109" i="61" s="1"/>
  <c r="S25" i="61"/>
  <c r="S32" i="61"/>
  <c r="S34" i="61"/>
  <c r="S38" i="61"/>
  <c r="S40" i="61"/>
  <c r="S42" i="61"/>
  <c r="L141" i="61"/>
  <c r="S57" i="61"/>
  <c r="H61" i="61"/>
  <c r="L150" i="61"/>
  <c r="S68" i="61"/>
  <c r="L156" i="61"/>
  <c r="S74" i="61"/>
  <c r="L160" i="61"/>
  <c r="S78" i="61"/>
  <c r="R84" i="61"/>
  <c r="R96" i="61"/>
  <c r="S91" i="61"/>
  <c r="S96" i="61" s="1"/>
  <c r="E164" i="61"/>
  <c r="S47" i="61"/>
  <c r="S58" i="61"/>
  <c r="R61" i="61"/>
  <c r="H146" i="61"/>
  <c r="S63" i="61"/>
  <c r="S64" i="61" s="1"/>
  <c r="S67" i="61"/>
  <c r="S69" i="61"/>
  <c r="S73" i="61"/>
  <c r="S75" i="61"/>
  <c r="S77" i="61"/>
  <c r="S81" i="61"/>
  <c r="H84" i="61"/>
  <c r="H109" i="61"/>
  <c r="H167" i="61" s="1"/>
  <c r="S117" i="61"/>
  <c r="R126" i="61"/>
  <c r="R127" i="61"/>
  <c r="I175" i="61" s="1"/>
  <c r="S130" i="61"/>
  <c r="S24" i="60"/>
  <c r="S26" i="60"/>
  <c r="S35" i="60"/>
  <c r="S39" i="60"/>
  <c r="S41" i="60"/>
  <c r="S43" i="60"/>
  <c r="S47" i="60"/>
  <c r="S58" i="60"/>
  <c r="R61" i="60"/>
  <c r="H146" i="60"/>
  <c r="L146" i="60" s="1"/>
  <c r="H111" i="60"/>
  <c r="S63" i="60"/>
  <c r="S64" i="60" s="1"/>
  <c r="S67" i="60"/>
  <c r="S69" i="60"/>
  <c r="S73" i="60"/>
  <c r="S75" i="60"/>
  <c r="S77" i="60"/>
  <c r="S81" i="60"/>
  <c r="H84" i="60"/>
  <c r="J121" i="60" s="1"/>
  <c r="S91" i="60"/>
  <c r="R96" i="60"/>
  <c r="S104" i="60"/>
  <c r="S109" i="60" s="1"/>
  <c r="I109" i="60"/>
  <c r="S117" i="60"/>
  <c r="G27" i="40"/>
  <c r="S29" i="60"/>
  <c r="S25" i="60"/>
  <c r="S32" i="60"/>
  <c r="S34" i="60"/>
  <c r="S38" i="60"/>
  <c r="S40" i="60"/>
  <c r="S42" i="60"/>
  <c r="S46" i="60"/>
  <c r="H166" i="60"/>
  <c r="L141" i="60"/>
  <c r="S57" i="60"/>
  <c r="L143" i="60"/>
  <c r="S59" i="60"/>
  <c r="H61" i="60"/>
  <c r="H64" i="60"/>
  <c r="L150" i="60"/>
  <c r="S68" i="60"/>
  <c r="L152" i="60"/>
  <c r="S70" i="60"/>
  <c r="L156" i="60"/>
  <c r="S74" i="60"/>
  <c r="L158" i="60"/>
  <c r="S76" i="60"/>
  <c r="L160" i="60"/>
  <c r="S78" i="60"/>
  <c r="S82" i="60"/>
  <c r="L121" i="60"/>
  <c r="N121" i="60"/>
  <c r="N122" i="60" s="1"/>
  <c r="P121" i="60"/>
  <c r="P122" i="60" s="1"/>
  <c r="R84" i="60"/>
  <c r="I95" i="60"/>
  <c r="S95" i="60"/>
  <c r="R109" i="60"/>
  <c r="R111" i="60" s="1"/>
  <c r="H122" i="60"/>
  <c r="H167" i="60" s="1"/>
  <c r="R126" i="60"/>
  <c r="R127" i="60"/>
  <c r="I175" i="60" s="1"/>
  <c r="S130" i="60"/>
  <c r="I166" i="59"/>
  <c r="S24" i="59"/>
  <c r="S26" i="59"/>
  <c r="S29" i="59"/>
  <c r="S33" i="59"/>
  <c r="S35" i="59"/>
  <c r="S39" i="59"/>
  <c r="S41" i="59"/>
  <c r="S43" i="59"/>
  <c r="S47" i="59"/>
  <c r="S58" i="59"/>
  <c r="R61" i="59"/>
  <c r="H146" i="59"/>
  <c r="L146" i="59" s="1"/>
  <c r="H111" i="59"/>
  <c r="S63" i="59"/>
  <c r="S64" i="59" s="1"/>
  <c r="S67" i="59"/>
  <c r="S69" i="59"/>
  <c r="S73" i="59"/>
  <c r="S75" i="59"/>
  <c r="S77" i="59"/>
  <c r="S81" i="59"/>
  <c r="H84" i="59"/>
  <c r="J121" i="59" s="1"/>
  <c r="S91" i="59"/>
  <c r="R96" i="59"/>
  <c r="S104" i="59"/>
  <c r="S109" i="59" s="1"/>
  <c r="I109" i="59"/>
  <c r="S117" i="59"/>
  <c r="G26" i="40"/>
  <c r="S25" i="59"/>
  <c r="S32" i="59"/>
  <c r="S34" i="59"/>
  <c r="S38" i="59"/>
  <c r="S40" i="59"/>
  <c r="S42" i="59"/>
  <c r="S46" i="59"/>
  <c r="L141" i="59"/>
  <c r="S57" i="59"/>
  <c r="L143" i="59"/>
  <c r="S59" i="59"/>
  <c r="H61" i="59"/>
  <c r="H64" i="59"/>
  <c r="L150" i="59"/>
  <c r="S68" i="59"/>
  <c r="L152" i="59"/>
  <c r="S70" i="59"/>
  <c r="L156" i="59"/>
  <c r="S74" i="59"/>
  <c r="L158" i="59"/>
  <c r="S76" i="59"/>
  <c r="L160" i="59"/>
  <c r="S78" i="59"/>
  <c r="S82" i="59"/>
  <c r="L121" i="59"/>
  <c r="N121" i="59"/>
  <c r="N122" i="59" s="1"/>
  <c r="P121" i="59"/>
  <c r="P122" i="59" s="1"/>
  <c r="R84" i="59"/>
  <c r="I95" i="59"/>
  <c r="S95" i="59"/>
  <c r="R109" i="59"/>
  <c r="R111" i="59" s="1"/>
  <c r="H122" i="59"/>
  <c r="H167" i="59" s="1"/>
  <c r="R126" i="59"/>
  <c r="R127" i="59"/>
  <c r="I175" i="59" s="1"/>
  <c r="S130" i="59"/>
  <c r="I166" i="58"/>
  <c r="S24" i="58"/>
  <c r="S26" i="58"/>
  <c r="S29" i="58"/>
  <c r="S33" i="58"/>
  <c r="S35" i="58"/>
  <c r="S39" i="58"/>
  <c r="S41" i="58"/>
  <c r="S43" i="58"/>
  <c r="S47" i="58"/>
  <c r="S58" i="58"/>
  <c r="R61" i="58"/>
  <c r="H146" i="58"/>
  <c r="L146" i="58" s="1"/>
  <c r="H111" i="58"/>
  <c r="S63" i="58"/>
  <c r="S64" i="58" s="1"/>
  <c r="S67" i="58"/>
  <c r="S69" i="58"/>
  <c r="S73" i="58"/>
  <c r="S75" i="58"/>
  <c r="S77" i="58"/>
  <c r="S81" i="58"/>
  <c r="H84" i="58"/>
  <c r="S91" i="58"/>
  <c r="R96" i="58"/>
  <c r="S104" i="58"/>
  <c r="S109" i="58" s="1"/>
  <c r="I109" i="58"/>
  <c r="S117" i="58"/>
  <c r="G25" i="40"/>
  <c r="S25" i="58"/>
  <c r="S32" i="58"/>
  <c r="S34" i="58"/>
  <c r="S38" i="58"/>
  <c r="S40" i="58"/>
  <c r="S42" i="58"/>
  <c r="S46" i="58"/>
  <c r="L141" i="58"/>
  <c r="S57" i="58"/>
  <c r="L143" i="58"/>
  <c r="S59" i="58"/>
  <c r="H61" i="58"/>
  <c r="H64" i="58"/>
  <c r="L150" i="58"/>
  <c r="S68" i="58"/>
  <c r="L152" i="58"/>
  <c r="S70" i="58"/>
  <c r="L156" i="58"/>
  <c r="S74" i="58"/>
  <c r="L158" i="58"/>
  <c r="S76" i="58"/>
  <c r="L160" i="58"/>
  <c r="S78" i="58"/>
  <c r="S82" i="58"/>
  <c r="L121" i="58"/>
  <c r="N121" i="58"/>
  <c r="N122" i="58" s="1"/>
  <c r="P121" i="58"/>
  <c r="P122" i="58" s="1"/>
  <c r="R84" i="58"/>
  <c r="I95" i="58"/>
  <c r="S95" i="58"/>
  <c r="R109" i="58"/>
  <c r="R111" i="58" s="1"/>
  <c r="H122" i="58"/>
  <c r="H167" i="58" s="1"/>
  <c r="R126" i="58"/>
  <c r="R127" i="58"/>
  <c r="I175" i="58" s="1"/>
  <c r="S130" i="58"/>
  <c r="S24" i="57"/>
  <c r="S29" i="57"/>
  <c r="S33" i="57"/>
  <c r="S35" i="57"/>
  <c r="S41" i="57"/>
  <c r="B160" i="57"/>
  <c r="E160" i="57" s="1"/>
  <c r="S43" i="57"/>
  <c r="S46" i="57"/>
  <c r="S59" i="57"/>
  <c r="I146" i="57"/>
  <c r="I166" i="57" s="1"/>
  <c r="R64" i="57"/>
  <c r="S70" i="57"/>
  <c r="S76" i="57"/>
  <c r="S82" i="57"/>
  <c r="R109" i="57"/>
  <c r="R111" i="57" s="1"/>
  <c r="S104" i="57"/>
  <c r="S109" i="57" s="1"/>
  <c r="S26" i="57"/>
  <c r="S25" i="57"/>
  <c r="S32" i="57"/>
  <c r="S34" i="57"/>
  <c r="S38" i="57"/>
  <c r="S40" i="57"/>
  <c r="S42" i="57"/>
  <c r="L141" i="57"/>
  <c r="S57" i="57"/>
  <c r="H61" i="57"/>
  <c r="L150" i="57"/>
  <c r="S68" i="57"/>
  <c r="L156" i="57"/>
  <c r="S74" i="57"/>
  <c r="L160" i="57"/>
  <c r="S78" i="57"/>
  <c r="L122" i="57"/>
  <c r="R84" i="57"/>
  <c r="R96" i="57"/>
  <c r="S91" i="57"/>
  <c r="S96" i="57" s="1"/>
  <c r="E164" i="57"/>
  <c r="S47" i="57"/>
  <c r="S58" i="57"/>
  <c r="R61" i="57"/>
  <c r="H146" i="57"/>
  <c r="S63" i="57"/>
  <c r="S64" i="57" s="1"/>
  <c r="S67" i="57"/>
  <c r="S69" i="57"/>
  <c r="S73" i="57"/>
  <c r="S75" i="57"/>
  <c r="S77" i="57"/>
  <c r="S81" i="57"/>
  <c r="H84" i="57"/>
  <c r="H109" i="57"/>
  <c r="H167" i="57" s="1"/>
  <c r="S117" i="57"/>
  <c r="R126" i="57"/>
  <c r="R127" i="57"/>
  <c r="I175" i="57" s="1"/>
  <c r="S130" i="57"/>
  <c r="S24" i="56"/>
  <c r="S26" i="56"/>
  <c r="S29" i="56"/>
  <c r="S33" i="56"/>
  <c r="S35" i="56"/>
  <c r="S39" i="56"/>
  <c r="S41" i="56"/>
  <c r="B160" i="56"/>
  <c r="E160" i="56" s="1"/>
  <c r="S43" i="56"/>
  <c r="S46" i="56"/>
  <c r="S59" i="56"/>
  <c r="I146" i="56"/>
  <c r="I166" i="56" s="1"/>
  <c r="R64" i="56"/>
  <c r="S70" i="56"/>
  <c r="S76" i="56"/>
  <c r="S82" i="56"/>
  <c r="R109" i="56"/>
  <c r="R111" i="56" s="1"/>
  <c r="S104" i="56"/>
  <c r="S109" i="56" s="1"/>
  <c r="S25" i="56"/>
  <c r="S32" i="56"/>
  <c r="S34" i="56"/>
  <c r="S38" i="56"/>
  <c r="S40" i="56"/>
  <c r="S42" i="56"/>
  <c r="L141" i="56"/>
  <c r="S57" i="56"/>
  <c r="H61" i="56"/>
  <c r="L150" i="56"/>
  <c r="S68" i="56"/>
  <c r="L156" i="56"/>
  <c r="S74" i="56"/>
  <c r="L160" i="56"/>
  <c r="S78" i="56"/>
  <c r="R84" i="56"/>
  <c r="R96" i="56"/>
  <c r="S91" i="56"/>
  <c r="S96" i="56" s="1"/>
  <c r="E164" i="56"/>
  <c r="S47" i="56"/>
  <c r="S58" i="56"/>
  <c r="R61" i="56"/>
  <c r="H146" i="56"/>
  <c r="S63" i="56"/>
  <c r="S64" i="56" s="1"/>
  <c r="S67" i="56"/>
  <c r="S69" i="56"/>
  <c r="S73" i="56"/>
  <c r="S75" i="56"/>
  <c r="S77" i="56"/>
  <c r="S81" i="56"/>
  <c r="H84" i="56"/>
  <c r="H109" i="56"/>
  <c r="H167" i="56" s="1"/>
  <c r="S117" i="56"/>
  <c r="R126" i="56"/>
  <c r="R127" i="56"/>
  <c r="I175" i="56" s="1"/>
  <c r="S130" i="56"/>
  <c r="I166" i="55"/>
  <c r="S24" i="55"/>
  <c r="S26" i="55"/>
  <c r="S29" i="55"/>
  <c r="S33" i="55"/>
  <c r="S35" i="55"/>
  <c r="S39" i="55"/>
  <c r="S41" i="55"/>
  <c r="S43" i="55"/>
  <c r="S47" i="55"/>
  <c r="S58" i="55"/>
  <c r="R61" i="55"/>
  <c r="H146" i="55"/>
  <c r="L146" i="55" s="1"/>
  <c r="H111" i="55"/>
  <c r="S63" i="55"/>
  <c r="S64" i="55" s="1"/>
  <c r="S67" i="55"/>
  <c r="S69" i="55"/>
  <c r="S73" i="55"/>
  <c r="S75" i="55"/>
  <c r="S77" i="55"/>
  <c r="S81" i="55"/>
  <c r="H84" i="55"/>
  <c r="J121" i="55" s="1"/>
  <c r="S91" i="55"/>
  <c r="R96" i="55"/>
  <c r="S104" i="55"/>
  <c r="S109" i="55" s="1"/>
  <c r="I109" i="55"/>
  <c r="S117" i="55"/>
  <c r="G22" i="40"/>
  <c r="S25" i="55"/>
  <c r="S32" i="55"/>
  <c r="S34" i="55"/>
  <c r="S38" i="55"/>
  <c r="S40" i="55"/>
  <c r="S42" i="55"/>
  <c r="S46" i="55"/>
  <c r="H166" i="55"/>
  <c r="L141" i="55"/>
  <c r="S57" i="55"/>
  <c r="L143" i="55"/>
  <c r="S59" i="55"/>
  <c r="H61" i="55"/>
  <c r="H64" i="55"/>
  <c r="L150" i="55"/>
  <c r="S68" i="55"/>
  <c r="L152" i="55"/>
  <c r="S70" i="55"/>
  <c r="L156" i="55"/>
  <c r="S74" i="55"/>
  <c r="L158" i="55"/>
  <c r="S76" i="55"/>
  <c r="L160" i="55"/>
  <c r="S78" i="55"/>
  <c r="S82" i="55"/>
  <c r="L121" i="55"/>
  <c r="N121" i="55"/>
  <c r="N122" i="55" s="1"/>
  <c r="P121" i="55"/>
  <c r="P122" i="55" s="1"/>
  <c r="R84" i="55"/>
  <c r="I95" i="55"/>
  <c r="S95" i="55"/>
  <c r="R109" i="55"/>
  <c r="R111" i="55" s="1"/>
  <c r="H122" i="55"/>
  <c r="H167" i="55" s="1"/>
  <c r="R126" i="55"/>
  <c r="R127" i="55"/>
  <c r="I175" i="55" s="1"/>
  <c r="S130" i="55"/>
  <c r="S24" i="54"/>
  <c r="S26" i="54"/>
  <c r="S29" i="54"/>
  <c r="S33" i="54"/>
  <c r="S35" i="54"/>
  <c r="S39" i="54"/>
  <c r="S41" i="54"/>
  <c r="B160" i="54"/>
  <c r="E160" i="54" s="1"/>
  <c r="S43" i="54"/>
  <c r="S46" i="54"/>
  <c r="S59" i="54"/>
  <c r="I146" i="54"/>
  <c r="I166" i="54" s="1"/>
  <c r="R64" i="54"/>
  <c r="S70" i="54"/>
  <c r="S76" i="54"/>
  <c r="S82" i="54"/>
  <c r="R109" i="54"/>
  <c r="R111" i="54" s="1"/>
  <c r="S104" i="54"/>
  <c r="S109" i="54" s="1"/>
  <c r="S25" i="54"/>
  <c r="S32" i="54"/>
  <c r="S34" i="54"/>
  <c r="S38" i="54"/>
  <c r="S40" i="54"/>
  <c r="S42" i="54"/>
  <c r="L141" i="54"/>
  <c r="S57" i="54"/>
  <c r="H61" i="54"/>
  <c r="L150" i="54"/>
  <c r="S68" i="54"/>
  <c r="L156" i="54"/>
  <c r="S74" i="54"/>
  <c r="L160" i="54"/>
  <c r="S78" i="54"/>
  <c r="R84" i="54"/>
  <c r="R96" i="54"/>
  <c r="S91" i="54"/>
  <c r="S96" i="54" s="1"/>
  <c r="E164" i="54"/>
  <c r="S47" i="54"/>
  <c r="S58" i="54"/>
  <c r="R61" i="54"/>
  <c r="H146" i="54"/>
  <c r="S63" i="54"/>
  <c r="S64" i="54" s="1"/>
  <c r="S67" i="54"/>
  <c r="S69" i="54"/>
  <c r="S73" i="54"/>
  <c r="S75" i="54"/>
  <c r="S77" i="54"/>
  <c r="S81" i="54"/>
  <c r="H84" i="54"/>
  <c r="H109" i="54"/>
  <c r="H167" i="54" s="1"/>
  <c r="S117" i="54"/>
  <c r="R126" i="54"/>
  <c r="R127" i="54"/>
  <c r="I175" i="54" s="1"/>
  <c r="S130" i="54"/>
  <c r="I166" i="53"/>
  <c r="S24" i="53"/>
  <c r="S26" i="53"/>
  <c r="S29" i="53"/>
  <c r="S33" i="53"/>
  <c r="S35" i="53"/>
  <c r="S39" i="53"/>
  <c r="S41" i="53"/>
  <c r="S43" i="53"/>
  <c r="S47" i="53"/>
  <c r="S58" i="53"/>
  <c r="R61" i="53"/>
  <c r="H146" i="53"/>
  <c r="L146" i="53" s="1"/>
  <c r="H111" i="53"/>
  <c r="S63" i="53"/>
  <c r="S64" i="53" s="1"/>
  <c r="S67" i="53"/>
  <c r="S69" i="53"/>
  <c r="S73" i="53"/>
  <c r="S75" i="53"/>
  <c r="S77" i="53"/>
  <c r="S81" i="53"/>
  <c r="H84" i="53"/>
  <c r="S91" i="53"/>
  <c r="R96" i="53"/>
  <c r="S104" i="53"/>
  <c r="S109" i="53" s="1"/>
  <c r="I109" i="53"/>
  <c r="S117" i="53"/>
  <c r="G20" i="40"/>
  <c r="S25" i="53"/>
  <c r="S32" i="53"/>
  <c r="S34" i="53"/>
  <c r="S38" i="53"/>
  <c r="S40" i="53"/>
  <c r="S42" i="53"/>
  <c r="S46" i="53"/>
  <c r="L141" i="53"/>
  <c r="S57" i="53"/>
  <c r="L143" i="53"/>
  <c r="S59" i="53"/>
  <c r="H61" i="53"/>
  <c r="H64" i="53"/>
  <c r="L150" i="53"/>
  <c r="S68" i="53"/>
  <c r="L152" i="53"/>
  <c r="S70" i="53"/>
  <c r="L156" i="53"/>
  <c r="S74" i="53"/>
  <c r="L158" i="53"/>
  <c r="S76" i="53"/>
  <c r="L160" i="53"/>
  <c r="S78" i="53"/>
  <c r="S82" i="53"/>
  <c r="L121" i="53"/>
  <c r="N121" i="53"/>
  <c r="N122" i="53" s="1"/>
  <c r="P121" i="53"/>
  <c r="P122" i="53" s="1"/>
  <c r="R84" i="53"/>
  <c r="I95" i="53"/>
  <c r="S95" i="53"/>
  <c r="R109" i="53"/>
  <c r="R111" i="53" s="1"/>
  <c r="H122" i="53"/>
  <c r="H167" i="53" s="1"/>
  <c r="R126" i="53"/>
  <c r="R127" i="53"/>
  <c r="I175" i="53" s="1"/>
  <c r="S130" i="53"/>
  <c r="S24" i="52"/>
  <c r="S26" i="52"/>
  <c r="S29" i="52"/>
  <c r="S33" i="52"/>
  <c r="S35" i="52"/>
  <c r="S39" i="52"/>
  <c r="S41" i="52"/>
  <c r="S43" i="52"/>
  <c r="S47" i="52"/>
  <c r="S58" i="52"/>
  <c r="R61" i="52"/>
  <c r="H146" i="52"/>
  <c r="L146" i="52" s="1"/>
  <c r="H111" i="52"/>
  <c r="S63" i="52"/>
  <c r="S64" i="52" s="1"/>
  <c r="S67" i="52"/>
  <c r="S69" i="52"/>
  <c r="S73" i="52"/>
  <c r="S75" i="52"/>
  <c r="S77" i="52"/>
  <c r="S81" i="52"/>
  <c r="H84" i="52"/>
  <c r="J121" i="52" s="1"/>
  <c r="S91" i="52"/>
  <c r="R96" i="52"/>
  <c r="S104" i="52"/>
  <c r="S109" i="52" s="1"/>
  <c r="I109" i="52"/>
  <c r="S117" i="52"/>
  <c r="G19" i="40"/>
  <c r="S25" i="52"/>
  <c r="S32" i="52"/>
  <c r="S34" i="52"/>
  <c r="S38" i="52"/>
  <c r="S40" i="52"/>
  <c r="S42" i="52"/>
  <c r="S46" i="52"/>
  <c r="L141" i="52"/>
  <c r="S57" i="52"/>
  <c r="L143" i="52"/>
  <c r="S59" i="52"/>
  <c r="H61" i="52"/>
  <c r="H64" i="52"/>
  <c r="L150" i="52"/>
  <c r="S68" i="52"/>
  <c r="L152" i="52"/>
  <c r="S70" i="52"/>
  <c r="L156" i="52"/>
  <c r="S74" i="52"/>
  <c r="L158" i="52"/>
  <c r="S76" i="52"/>
  <c r="L160" i="52"/>
  <c r="S78" i="52"/>
  <c r="S82" i="52"/>
  <c r="L121" i="52"/>
  <c r="N121" i="52"/>
  <c r="N122" i="52" s="1"/>
  <c r="P121" i="52"/>
  <c r="P122" i="52" s="1"/>
  <c r="R84" i="52"/>
  <c r="I95" i="52"/>
  <c r="S95" i="52"/>
  <c r="R109" i="52"/>
  <c r="R111" i="52" s="1"/>
  <c r="H122" i="52"/>
  <c r="H167" i="52" s="1"/>
  <c r="R126" i="52"/>
  <c r="R127" i="52"/>
  <c r="I175" i="52" s="1"/>
  <c r="S130" i="52"/>
  <c r="S24" i="51"/>
  <c r="S26" i="51"/>
  <c r="S29" i="51"/>
  <c r="S33" i="51"/>
  <c r="S35" i="51"/>
  <c r="S39" i="51"/>
  <c r="S41" i="51"/>
  <c r="B160" i="51"/>
  <c r="E160" i="51" s="1"/>
  <c r="S43" i="51"/>
  <c r="S46" i="51"/>
  <c r="S59" i="51"/>
  <c r="I146" i="51"/>
  <c r="I166" i="51" s="1"/>
  <c r="R64" i="51"/>
  <c r="S70" i="51"/>
  <c r="S76" i="51"/>
  <c r="S82" i="51"/>
  <c r="R109" i="51"/>
  <c r="R111" i="51" s="1"/>
  <c r="S104" i="51"/>
  <c r="S109" i="51" s="1"/>
  <c r="S25" i="51"/>
  <c r="S32" i="51"/>
  <c r="S34" i="51"/>
  <c r="S38" i="51"/>
  <c r="S40" i="51"/>
  <c r="S42" i="51"/>
  <c r="L141" i="51"/>
  <c r="S57" i="51"/>
  <c r="H61" i="51"/>
  <c r="L150" i="51"/>
  <c r="S68" i="51"/>
  <c r="L156" i="51"/>
  <c r="S74" i="51"/>
  <c r="L160" i="51"/>
  <c r="S78" i="51"/>
  <c r="L122" i="51"/>
  <c r="R84" i="51"/>
  <c r="R96" i="51"/>
  <c r="S91" i="51"/>
  <c r="S96" i="51" s="1"/>
  <c r="E164" i="51"/>
  <c r="S47" i="51"/>
  <c r="S58" i="51"/>
  <c r="R61" i="51"/>
  <c r="H146" i="51"/>
  <c r="S63" i="51"/>
  <c r="S64" i="51" s="1"/>
  <c r="S67" i="51"/>
  <c r="S69" i="51"/>
  <c r="S73" i="51"/>
  <c r="S75" i="51"/>
  <c r="S77" i="51"/>
  <c r="S81" i="51"/>
  <c r="H84" i="51"/>
  <c r="H109" i="51"/>
  <c r="H167" i="51" s="1"/>
  <c r="S117" i="51"/>
  <c r="R126" i="51"/>
  <c r="R127" i="51"/>
  <c r="I175" i="51" s="1"/>
  <c r="S130" i="51"/>
  <c r="S24" i="50"/>
  <c r="S26" i="50"/>
  <c r="S29" i="50"/>
  <c r="S33" i="50"/>
  <c r="S35" i="50"/>
  <c r="S39" i="50"/>
  <c r="S41" i="50"/>
  <c r="S43" i="50"/>
  <c r="S47" i="50"/>
  <c r="S58" i="50"/>
  <c r="R61" i="50"/>
  <c r="H146" i="50"/>
  <c r="L146" i="50" s="1"/>
  <c r="H111" i="50"/>
  <c r="S63" i="50"/>
  <c r="S64" i="50" s="1"/>
  <c r="S67" i="50"/>
  <c r="S69" i="50"/>
  <c r="S73" i="50"/>
  <c r="S75" i="50"/>
  <c r="S77" i="50"/>
  <c r="S81" i="50"/>
  <c r="H84" i="50"/>
  <c r="J121" i="50" s="1"/>
  <c r="S91" i="50"/>
  <c r="R96" i="50"/>
  <c r="S104" i="50"/>
  <c r="S109" i="50" s="1"/>
  <c r="I109" i="50"/>
  <c r="S117" i="50"/>
  <c r="G17" i="40"/>
  <c r="S25" i="50"/>
  <c r="S32" i="50"/>
  <c r="S34" i="50"/>
  <c r="S38" i="50"/>
  <c r="S40" i="50"/>
  <c r="S42" i="50"/>
  <c r="S46" i="50"/>
  <c r="H166" i="50"/>
  <c r="L141" i="50"/>
  <c r="S57" i="50"/>
  <c r="L143" i="50"/>
  <c r="S59" i="50"/>
  <c r="H61" i="50"/>
  <c r="H64" i="50"/>
  <c r="L150" i="50"/>
  <c r="S68" i="50"/>
  <c r="L152" i="50"/>
  <c r="S70" i="50"/>
  <c r="L156" i="50"/>
  <c r="S74" i="50"/>
  <c r="L158" i="50"/>
  <c r="S76" i="50"/>
  <c r="L160" i="50"/>
  <c r="S78" i="50"/>
  <c r="S82" i="50"/>
  <c r="L121" i="50"/>
  <c r="N121" i="50"/>
  <c r="N122" i="50" s="1"/>
  <c r="P121" i="50"/>
  <c r="P122" i="50" s="1"/>
  <c r="R84" i="50"/>
  <c r="I95" i="50"/>
  <c r="S95" i="50"/>
  <c r="R109" i="50"/>
  <c r="R111" i="50" s="1"/>
  <c r="H122" i="50"/>
  <c r="H167" i="50" s="1"/>
  <c r="R126" i="50"/>
  <c r="R127" i="50"/>
  <c r="I175" i="50" s="1"/>
  <c r="S130" i="50"/>
  <c r="S41" i="49"/>
  <c r="S76" i="49"/>
  <c r="S82" i="49"/>
  <c r="R109" i="49"/>
  <c r="R111" i="49" s="1"/>
  <c r="S104" i="49"/>
  <c r="S109" i="49" s="1"/>
  <c r="S24" i="49"/>
  <c r="S26" i="49"/>
  <c r="S29" i="49"/>
  <c r="S33" i="49"/>
  <c r="S35" i="49"/>
  <c r="S39" i="49"/>
  <c r="B160" i="49"/>
  <c r="E160" i="49" s="1"/>
  <c r="S43" i="49"/>
  <c r="S46" i="49"/>
  <c r="S59" i="49"/>
  <c r="I146" i="49"/>
  <c r="I166" i="49" s="1"/>
  <c r="R64" i="49"/>
  <c r="S70" i="49"/>
  <c r="S25" i="49"/>
  <c r="S32" i="49"/>
  <c r="S34" i="49"/>
  <c r="S38" i="49"/>
  <c r="S40" i="49"/>
  <c r="S42" i="49"/>
  <c r="L141" i="49"/>
  <c r="S57" i="49"/>
  <c r="H61" i="49"/>
  <c r="L150" i="49"/>
  <c r="S68" i="49"/>
  <c r="L156" i="49"/>
  <c r="S74" i="49"/>
  <c r="L160" i="49"/>
  <c r="S78" i="49"/>
  <c r="R84" i="49"/>
  <c r="R96" i="49"/>
  <c r="S91" i="49"/>
  <c r="S96" i="49" s="1"/>
  <c r="E164" i="49"/>
  <c r="S47" i="49"/>
  <c r="S58" i="49"/>
  <c r="R61" i="49"/>
  <c r="H146" i="49"/>
  <c r="S63" i="49"/>
  <c r="S64" i="49" s="1"/>
  <c r="S67" i="49"/>
  <c r="S69" i="49"/>
  <c r="S73" i="49"/>
  <c r="S75" i="49"/>
  <c r="S77" i="49"/>
  <c r="S81" i="49"/>
  <c r="H84" i="49"/>
  <c r="H109" i="49"/>
  <c r="H167" i="49" s="1"/>
  <c r="S117" i="49"/>
  <c r="R126" i="49"/>
  <c r="R127" i="49"/>
  <c r="I175" i="49" s="1"/>
  <c r="S130" i="49"/>
  <c r="S24" i="48"/>
  <c r="S26" i="48"/>
  <c r="S29" i="48"/>
  <c r="S33" i="48"/>
  <c r="S35" i="48"/>
  <c r="S39" i="48"/>
  <c r="S41" i="48"/>
  <c r="B160" i="48"/>
  <c r="E160" i="48" s="1"/>
  <c r="S43" i="48"/>
  <c r="S46" i="48"/>
  <c r="S59" i="48"/>
  <c r="I146" i="48"/>
  <c r="I166" i="48" s="1"/>
  <c r="R64" i="48"/>
  <c r="S70" i="48"/>
  <c r="S76" i="48"/>
  <c r="S82" i="48"/>
  <c r="R109" i="48"/>
  <c r="R111" i="48" s="1"/>
  <c r="S104" i="48"/>
  <c r="S109" i="48" s="1"/>
  <c r="S25" i="48"/>
  <c r="S32" i="48"/>
  <c r="S34" i="48"/>
  <c r="S38" i="48"/>
  <c r="S40" i="48"/>
  <c r="S42" i="48"/>
  <c r="L141" i="48"/>
  <c r="S57" i="48"/>
  <c r="H61" i="48"/>
  <c r="L150" i="48"/>
  <c r="S68" i="48"/>
  <c r="L156" i="48"/>
  <c r="S74" i="48"/>
  <c r="L160" i="48"/>
  <c r="S78" i="48"/>
  <c r="R84" i="48"/>
  <c r="R96" i="48"/>
  <c r="S91" i="48"/>
  <c r="S96" i="48" s="1"/>
  <c r="E164" i="48"/>
  <c r="S47" i="48"/>
  <c r="S58" i="48"/>
  <c r="R61" i="48"/>
  <c r="H146" i="48"/>
  <c r="S63" i="48"/>
  <c r="S64" i="48" s="1"/>
  <c r="S67" i="48"/>
  <c r="S69" i="48"/>
  <c r="S73" i="48"/>
  <c r="S75" i="48"/>
  <c r="S77" i="48"/>
  <c r="S81" i="48"/>
  <c r="H84" i="48"/>
  <c r="H109" i="48"/>
  <c r="H167" i="48" s="1"/>
  <c r="S117" i="48"/>
  <c r="R126" i="48"/>
  <c r="R127" i="48"/>
  <c r="I175" i="48" s="1"/>
  <c r="S130" i="48"/>
  <c r="S24" i="47"/>
  <c r="S26" i="47"/>
  <c r="S29" i="47"/>
  <c r="S33" i="47"/>
  <c r="S35" i="47"/>
  <c r="S39" i="47"/>
  <c r="S41" i="47"/>
  <c r="S43" i="47"/>
  <c r="S47" i="47"/>
  <c r="S58" i="47"/>
  <c r="R61" i="47"/>
  <c r="H146" i="47"/>
  <c r="L146" i="47" s="1"/>
  <c r="H111" i="47"/>
  <c r="S63" i="47"/>
  <c r="S64" i="47" s="1"/>
  <c r="S67" i="47"/>
  <c r="S69" i="47"/>
  <c r="S73" i="47"/>
  <c r="S75" i="47"/>
  <c r="S77" i="47"/>
  <c r="S81" i="47"/>
  <c r="H84" i="47"/>
  <c r="J121" i="47" s="1"/>
  <c r="S91" i="47"/>
  <c r="R96" i="47"/>
  <c r="S104" i="47"/>
  <c r="S109" i="47" s="1"/>
  <c r="I109" i="47"/>
  <c r="S117" i="47"/>
  <c r="G14" i="40"/>
  <c r="S25" i="47"/>
  <c r="S32" i="47"/>
  <c r="S34" i="47"/>
  <c r="S38" i="47"/>
  <c r="S40" i="47"/>
  <c r="S42" i="47"/>
  <c r="S46" i="47"/>
  <c r="L141" i="47"/>
  <c r="S57" i="47"/>
  <c r="L143" i="47"/>
  <c r="S59" i="47"/>
  <c r="H61" i="47"/>
  <c r="H64" i="47"/>
  <c r="L150" i="47"/>
  <c r="S68" i="47"/>
  <c r="L152" i="47"/>
  <c r="S70" i="47"/>
  <c r="L156" i="47"/>
  <c r="S74" i="47"/>
  <c r="L158" i="47"/>
  <c r="S76" i="47"/>
  <c r="L160" i="47"/>
  <c r="S78" i="47"/>
  <c r="S82" i="47"/>
  <c r="L121" i="47"/>
  <c r="N121" i="47"/>
  <c r="N122" i="47" s="1"/>
  <c r="P121" i="47"/>
  <c r="P122" i="47" s="1"/>
  <c r="R84" i="47"/>
  <c r="I95" i="47"/>
  <c r="S95" i="47"/>
  <c r="R109" i="47"/>
  <c r="R111" i="47" s="1"/>
  <c r="H122" i="47"/>
  <c r="H167" i="47" s="1"/>
  <c r="R126" i="47"/>
  <c r="R127" i="47"/>
  <c r="I175" i="47" s="1"/>
  <c r="S130" i="47"/>
  <c r="S24" i="46"/>
  <c r="S26" i="46"/>
  <c r="S29" i="46"/>
  <c r="S33" i="46"/>
  <c r="S35" i="46"/>
  <c r="S39" i="46"/>
  <c r="S41" i="46"/>
  <c r="S43" i="46"/>
  <c r="S47" i="46"/>
  <c r="S58" i="46"/>
  <c r="R61" i="46"/>
  <c r="H146" i="46"/>
  <c r="L146" i="46" s="1"/>
  <c r="H111" i="46"/>
  <c r="S63" i="46"/>
  <c r="S64" i="46" s="1"/>
  <c r="S67" i="46"/>
  <c r="S69" i="46"/>
  <c r="S73" i="46"/>
  <c r="S75" i="46"/>
  <c r="S77" i="46"/>
  <c r="S81" i="46"/>
  <c r="H84" i="46"/>
  <c r="J121" i="46" s="1"/>
  <c r="S91" i="46"/>
  <c r="R96" i="46"/>
  <c r="S104" i="46"/>
  <c r="S109" i="46" s="1"/>
  <c r="I109" i="46"/>
  <c r="S117" i="46"/>
  <c r="G13" i="40"/>
  <c r="S25" i="46"/>
  <c r="S32" i="46"/>
  <c r="S34" i="46"/>
  <c r="S38" i="46"/>
  <c r="S40" i="46"/>
  <c r="S42" i="46"/>
  <c r="S46" i="46"/>
  <c r="L141" i="46"/>
  <c r="S57" i="46"/>
  <c r="L143" i="46"/>
  <c r="S59" i="46"/>
  <c r="H61" i="46"/>
  <c r="H64" i="46"/>
  <c r="L150" i="46"/>
  <c r="S68" i="46"/>
  <c r="L152" i="46"/>
  <c r="S70" i="46"/>
  <c r="L156" i="46"/>
  <c r="S74" i="46"/>
  <c r="L158" i="46"/>
  <c r="S76" i="46"/>
  <c r="L160" i="46"/>
  <c r="S78" i="46"/>
  <c r="S82" i="46"/>
  <c r="L121" i="46"/>
  <c r="N121" i="46"/>
  <c r="N122" i="46" s="1"/>
  <c r="P121" i="46"/>
  <c r="P122" i="46" s="1"/>
  <c r="R84" i="46"/>
  <c r="I95" i="46"/>
  <c r="S95" i="46"/>
  <c r="R109" i="46"/>
  <c r="R111" i="46" s="1"/>
  <c r="H122" i="46"/>
  <c r="H167" i="46" s="1"/>
  <c r="R126" i="46"/>
  <c r="R127" i="46"/>
  <c r="I175" i="46" s="1"/>
  <c r="S130" i="46"/>
  <c r="I166" i="45"/>
  <c r="S24" i="45"/>
  <c r="S26" i="45"/>
  <c r="S29" i="45"/>
  <c r="S33" i="45"/>
  <c r="S35" i="45"/>
  <c r="S39" i="45"/>
  <c r="S41" i="45"/>
  <c r="S43" i="45"/>
  <c r="S47" i="45"/>
  <c r="S58" i="45"/>
  <c r="R61" i="45"/>
  <c r="H146" i="45"/>
  <c r="L146" i="45" s="1"/>
  <c r="H111" i="45"/>
  <c r="S63" i="45"/>
  <c r="S64" i="45" s="1"/>
  <c r="S67" i="45"/>
  <c r="S69" i="45"/>
  <c r="S73" i="45"/>
  <c r="S75" i="45"/>
  <c r="S77" i="45"/>
  <c r="S81" i="45"/>
  <c r="H84" i="45"/>
  <c r="S91" i="45"/>
  <c r="R96" i="45"/>
  <c r="S104" i="45"/>
  <c r="S109" i="45" s="1"/>
  <c r="I109" i="45"/>
  <c r="S117" i="45"/>
  <c r="G12" i="40"/>
  <c r="S25" i="45"/>
  <c r="S32" i="45"/>
  <c r="S34" i="45"/>
  <c r="S38" i="45"/>
  <c r="S40" i="45"/>
  <c r="S42" i="45"/>
  <c r="S46" i="45"/>
  <c r="L141" i="45"/>
  <c r="S57" i="45"/>
  <c r="L143" i="45"/>
  <c r="S59" i="45"/>
  <c r="H61" i="45"/>
  <c r="H64" i="45"/>
  <c r="L150" i="45"/>
  <c r="S68" i="45"/>
  <c r="L152" i="45"/>
  <c r="S70" i="45"/>
  <c r="L156" i="45"/>
  <c r="S74" i="45"/>
  <c r="L158" i="45"/>
  <c r="S76" i="45"/>
  <c r="L160" i="45"/>
  <c r="S78" i="45"/>
  <c r="S82" i="45"/>
  <c r="L121" i="45"/>
  <c r="N121" i="45"/>
  <c r="N122" i="45" s="1"/>
  <c r="P121" i="45"/>
  <c r="P122" i="45" s="1"/>
  <c r="R84" i="45"/>
  <c r="I95" i="45"/>
  <c r="S95" i="45"/>
  <c r="R109" i="45"/>
  <c r="R111" i="45" s="1"/>
  <c r="H122" i="45"/>
  <c r="H167" i="45" s="1"/>
  <c r="R126" i="45"/>
  <c r="R127" i="45"/>
  <c r="I175" i="45" s="1"/>
  <c r="S130" i="45"/>
  <c r="S24" i="44"/>
  <c r="S26" i="44"/>
  <c r="S29" i="44"/>
  <c r="S33" i="44"/>
  <c r="S35" i="44"/>
  <c r="S39" i="44"/>
  <c r="S41" i="44"/>
  <c r="S43" i="44"/>
  <c r="S47" i="44"/>
  <c r="S58" i="44"/>
  <c r="R61" i="44"/>
  <c r="H146" i="44"/>
  <c r="L146" i="44" s="1"/>
  <c r="H111" i="44"/>
  <c r="S63" i="44"/>
  <c r="S64" i="44" s="1"/>
  <c r="S67" i="44"/>
  <c r="S69" i="44"/>
  <c r="S73" i="44"/>
  <c r="S75" i="44"/>
  <c r="S77" i="44"/>
  <c r="S81" i="44"/>
  <c r="H84" i="44"/>
  <c r="S91" i="44"/>
  <c r="R96" i="44"/>
  <c r="S104" i="44"/>
  <c r="S109" i="44" s="1"/>
  <c r="I109" i="44"/>
  <c r="S117" i="44"/>
  <c r="G11" i="40"/>
  <c r="S25" i="44"/>
  <c r="S32" i="44"/>
  <c r="S34" i="44"/>
  <c r="S38" i="44"/>
  <c r="S40" i="44"/>
  <c r="S42" i="44"/>
  <c r="S46" i="44"/>
  <c r="H166" i="44"/>
  <c r="L141" i="44"/>
  <c r="S57" i="44"/>
  <c r="L143" i="44"/>
  <c r="S59" i="44"/>
  <c r="H61" i="44"/>
  <c r="H64" i="44"/>
  <c r="L150" i="44"/>
  <c r="S68" i="44"/>
  <c r="L152" i="44"/>
  <c r="S70" i="44"/>
  <c r="L156" i="44"/>
  <c r="S74" i="44"/>
  <c r="L158" i="44"/>
  <c r="S76" i="44"/>
  <c r="L160" i="44"/>
  <c r="S78" i="44"/>
  <c r="S82" i="44"/>
  <c r="L121" i="44"/>
  <c r="N121" i="44"/>
  <c r="N122" i="44" s="1"/>
  <c r="P121" i="44"/>
  <c r="P122" i="44" s="1"/>
  <c r="R84" i="44"/>
  <c r="I95" i="44"/>
  <c r="S95" i="44"/>
  <c r="R109" i="44"/>
  <c r="R111" i="44" s="1"/>
  <c r="H122" i="44"/>
  <c r="H167" i="44" s="1"/>
  <c r="R126" i="44"/>
  <c r="R127" i="44"/>
  <c r="I175" i="44" s="1"/>
  <c r="S130" i="44"/>
  <c r="I166" i="43"/>
  <c r="S24" i="43"/>
  <c r="S26" i="43"/>
  <c r="S29" i="43"/>
  <c r="S33" i="43"/>
  <c r="S35" i="43"/>
  <c r="S39" i="43"/>
  <c r="S41" i="43"/>
  <c r="S43" i="43"/>
  <c r="S47" i="43"/>
  <c r="S58" i="43"/>
  <c r="R61" i="43"/>
  <c r="H146" i="43"/>
  <c r="L146" i="43" s="1"/>
  <c r="H111" i="43"/>
  <c r="S63" i="43"/>
  <c r="S64" i="43" s="1"/>
  <c r="S67" i="43"/>
  <c r="S69" i="43"/>
  <c r="S73" i="43"/>
  <c r="S75" i="43"/>
  <c r="S77" i="43"/>
  <c r="S81" i="43"/>
  <c r="H84" i="43"/>
  <c r="S91" i="43"/>
  <c r="R96" i="43"/>
  <c r="S104" i="43"/>
  <c r="S109" i="43" s="1"/>
  <c r="I109" i="43"/>
  <c r="S117" i="43"/>
  <c r="G10" i="40"/>
  <c r="S25" i="43"/>
  <c r="S32" i="43"/>
  <c r="S34" i="43"/>
  <c r="S38" i="43"/>
  <c r="S40" i="43"/>
  <c r="S42" i="43"/>
  <c r="S46" i="43"/>
  <c r="L141" i="43"/>
  <c r="S57" i="43"/>
  <c r="L143" i="43"/>
  <c r="S59" i="43"/>
  <c r="H61" i="43"/>
  <c r="H64" i="43"/>
  <c r="L150" i="43"/>
  <c r="S68" i="43"/>
  <c r="L152" i="43"/>
  <c r="S70" i="43"/>
  <c r="L156" i="43"/>
  <c r="S74" i="43"/>
  <c r="L158" i="43"/>
  <c r="S76" i="43"/>
  <c r="L160" i="43"/>
  <c r="S78" i="43"/>
  <c r="S82" i="43"/>
  <c r="L121" i="43"/>
  <c r="N121" i="43"/>
  <c r="N122" i="43" s="1"/>
  <c r="P121" i="43"/>
  <c r="P122" i="43" s="1"/>
  <c r="R84" i="43"/>
  <c r="I95" i="43"/>
  <c r="S95" i="43"/>
  <c r="R109" i="43"/>
  <c r="R111" i="43" s="1"/>
  <c r="H122" i="43"/>
  <c r="H167" i="43" s="1"/>
  <c r="R126" i="43"/>
  <c r="R127" i="43"/>
  <c r="I175" i="43" s="1"/>
  <c r="S130" i="43"/>
  <c r="S24" i="42"/>
  <c r="S26" i="42"/>
  <c r="S29" i="42"/>
  <c r="S33" i="42"/>
  <c r="S35" i="42"/>
  <c r="S39" i="42"/>
  <c r="S41" i="42"/>
  <c r="S43" i="42"/>
  <c r="S47" i="42"/>
  <c r="S58" i="42"/>
  <c r="R61" i="42"/>
  <c r="H146" i="42"/>
  <c r="L146" i="42" s="1"/>
  <c r="H111" i="42"/>
  <c r="S63" i="42"/>
  <c r="S64" i="42" s="1"/>
  <c r="S67" i="42"/>
  <c r="S69" i="42"/>
  <c r="S73" i="42"/>
  <c r="S75" i="42"/>
  <c r="S77" i="42"/>
  <c r="S81" i="42"/>
  <c r="H84" i="42"/>
  <c r="S91" i="42"/>
  <c r="R96" i="42"/>
  <c r="S104" i="42"/>
  <c r="S109" i="42" s="1"/>
  <c r="I109" i="42"/>
  <c r="S117" i="42"/>
  <c r="G9" i="40"/>
  <c r="S25" i="42"/>
  <c r="S32" i="42"/>
  <c r="S34" i="42"/>
  <c r="S38" i="42"/>
  <c r="S40" i="42"/>
  <c r="S42" i="42"/>
  <c r="S46" i="42"/>
  <c r="L141" i="42"/>
  <c r="S57" i="42"/>
  <c r="L143" i="42"/>
  <c r="S59" i="42"/>
  <c r="H61" i="42"/>
  <c r="H64" i="42"/>
  <c r="L150" i="42"/>
  <c r="S68" i="42"/>
  <c r="L152" i="42"/>
  <c r="S70" i="42"/>
  <c r="L156" i="42"/>
  <c r="S74" i="42"/>
  <c r="L158" i="42"/>
  <c r="S76" i="42"/>
  <c r="L160" i="42"/>
  <c r="S78" i="42"/>
  <c r="S82" i="42"/>
  <c r="R84" i="42"/>
  <c r="I95" i="42"/>
  <c r="I96" i="42" s="1"/>
  <c r="S95" i="42"/>
  <c r="R109" i="42"/>
  <c r="R111" i="42" s="1"/>
  <c r="H122" i="42"/>
  <c r="H167" i="42" s="1"/>
  <c r="R126" i="42"/>
  <c r="R127" i="42"/>
  <c r="S130" i="42"/>
  <c r="H64" i="41"/>
  <c r="G86" i="41"/>
  <c r="S25" i="41"/>
  <c r="S32" i="41"/>
  <c r="S34" i="41"/>
  <c r="S38" i="41"/>
  <c r="S40" i="41"/>
  <c r="S42" i="41"/>
  <c r="S46" i="41"/>
  <c r="L141" i="41"/>
  <c r="S57" i="41"/>
  <c r="S59" i="41"/>
  <c r="H61" i="41"/>
  <c r="I146" i="41"/>
  <c r="I166" i="41" s="1"/>
  <c r="S68" i="41"/>
  <c r="S70" i="41"/>
  <c r="S74" i="41"/>
  <c r="S76" i="41"/>
  <c r="S78" i="41"/>
  <c r="S82" i="41"/>
  <c r="R84" i="41"/>
  <c r="E141" i="41"/>
  <c r="S24" i="41"/>
  <c r="E143" i="41"/>
  <c r="S26" i="41"/>
  <c r="E146" i="41"/>
  <c r="S29" i="41"/>
  <c r="E150" i="41"/>
  <c r="S33" i="41"/>
  <c r="E152" i="41"/>
  <c r="S35" i="41"/>
  <c r="E156" i="41"/>
  <c r="S39" i="41"/>
  <c r="E158" i="41"/>
  <c r="S41" i="41"/>
  <c r="E160" i="41"/>
  <c r="S43" i="41"/>
  <c r="E164" i="41"/>
  <c r="S47" i="41"/>
  <c r="S58" i="41"/>
  <c r="R61" i="41"/>
  <c r="S63" i="41"/>
  <c r="S64" i="41" s="1"/>
  <c r="R64" i="41"/>
  <c r="L149" i="41"/>
  <c r="S67" i="41"/>
  <c r="L151" i="41"/>
  <c r="S69" i="41"/>
  <c r="L155" i="41"/>
  <c r="S73" i="41"/>
  <c r="L157" i="41"/>
  <c r="S75" i="41"/>
  <c r="L159" i="41"/>
  <c r="S77" i="41"/>
  <c r="L163" i="41"/>
  <c r="S81" i="41"/>
  <c r="H84" i="41"/>
  <c r="H123" i="41" s="1"/>
  <c r="S91" i="41"/>
  <c r="G8" i="40"/>
  <c r="S108" i="41"/>
  <c r="R109" i="41"/>
  <c r="S104" i="41"/>
  <c r="I108" i="41"/>
  <c r="I109" i="41" s="1"/>
  <c r="I121" i="41"/>
  <c r="S117" i="41"/>
  <c r="S130" i="41"/>
  <c r="R121" i="49" l="1"/>
  <c r="I176" i="49" s="1"/>
  <c r="O16" i="40" s="1"/>
  <c r="F86" i="78"/>
  <c r="L165" i="78"/>
  <c r="H166" i="53"/>
  <c r="H168" i="53" s="1"/>
  <c r="L146" i="49"/>
  <c r="L122" i="49"/>
  <c r="H166" i="64"/>
  <c r="H168" i="64" s="1"/>
  <c r="H166" i="46"/>
  <c r="H168" i="46" s="1"/>
  <c r="H166" i="52"/>
  <c r="H166" i="73"/>
  <c r="H166" i="58"/>
  <c r="H166" i="59"/>
  <c r="H166" i="67"/>
  <c r="H166" i="68"/>
  <c r="R121" i="72"/>
  <c r="I176" i="72" s="1"/>
  <c r="S59" i="78"/>
  <c r="H166" i="41"/>
  <c r="H166" i="65"/>
  <c r="H166" i="77"/>
  <c r="R112" i="78"/>
  <c r="R113" i="78" s="1"/>
  <c r="E148" i="78"/>
  <c r="E160" i="78"/>
  <c r="L154" i="78"/>
  <c r="L146" i="54"/>
  <c r="L166" i="54" s="1"/>
  <c r="L146" i="69"/>
  <c r="L159" i="78"/>
  <c r="L162" i="78"/>
  <c r="R121" i="65"/>
  <c r="I176" i="65" s="1"/>
  <c r="L146" i="76"/>
  <c r="S74" i="78"/>
  <c r="L166" i="78"/>
  <c r="L157" i="78"/>
  <c r="H166" i="42"/>
  <c r="H168" i="42" s="1"/>
  <c r="R121" i="69"/>
  <c r="I176" i="69" s="1"/>
  <c r="O36" i="40" s="1"/>
  <c r="R121" i="61"/>
  <c r="R121" i="52"/>
  <c r="I176" i="52" s="1"/>
  <c r="L146" i="48"/>
  <c r="L166" i="48" s="1"/>
  <c r="H166" i="72"/>
  <c r="L86" i="78"/>
  <c r="E158" i="78"/>
  <c r="S35" i="78"/>
  <c r="S33" i="78"/>
  <c r="B86" i="78"/>
  <c r="L121" i="41"/>
  <c r="L122" i="41" s="1"/>
  <c r="R121" i="47"/>
  <c r="I176" i="47" s="1"/>
  <c r="R121" i="58"/>
  <c r="I176" i="58" s="1"/>
  <c r="R121" i="59"/>
  <c r="I176" i="59" s="1"/>
  <c r="R121" i="60"/>
  <c r="I176" i="60" s="1"/>
  <c r="R121" i="64"/>
  <c r="I176" i="64" s="1"/>
  <c r="R121" i="51"/>
  <c r="R122" i="51" s="1"/>
  <c r="R123" i="51" s="1"/>
  <c r="S132" i="51" s="1"/>
  <c r="R121" i="46"/>
  <c r="I176" i="46" s="1"/>
  <c r="R122" i="49"/>
  <c r="I167" i="49" s="1"/>
  <c r="L167" i="49" s="1"/>
  <c r="R121" i="55"/>
  <c r="I176" i="55" s="1"/>
  <c r="R121" i="63"/>
  <c r="I176" i="63" s="1"/>
  <c r="R122" i="69"/>
  <c r="I167" i="69"/>
  <c r="I168" i="69" s="1"/>
  <c r="R121" i="70"/>
  <c r="I176" i="70" s="1"/>
  <c r="R121" i="77"/>
  <c r="I176" i="77" s="1"/>
  <c r="L122" i="76"/>
  <c r="R121" i="76"/>
  <c r="R121" i="62"/>
  <c r="I176" i="62" s="1"/>
  <c r="O29" i="40" s="1"/>
  <c r="R121" i="57"/>
  <c r="I176" i="57" s="1"/>
  <c r="R121" i="45"/>
  <c r="I176" i="45" s="1"/>
  <c r="R121" i="50"/>
  <c r="I176" i="50" s="1"/>
  <c r="R121" i="67"/>
  <c r="I176" i="67" s="1"/>
  <c r="R121" i="68"/>
  <c r="I176" i="68" s="1"/>
  <c r="L145" i="78"/>
  <c r="E161" i="78"/>
  <c r="R121" i="43"/>
  <c r="I176" i="43" s="1"/>
  <c r="H166" i="43"/>
  <c r="H168" i="43" s="1"/>
  <c r="R121" i="44"/>
  <c r="I176" i="44" s="1"/>
  <c r="H168" i="44"/>
  <c r="S121" i="49"/>
  <c r="S122" i="49" s="1"/>
  <c r="S121" i="69"/>
  <c r="S122" i="69" s="1"/>
  <c r="R121" i="74"/>
  <c r="I176" i="74" s="1"/>
  <c r="R121" i="71"/>
  <c r="R121" i="53"/>
  <c r="I176" i="53" s="1"/>
  <c r="L146" i="56"/>
  <c r="L166" i="56" s="1"/>
  <c r="L122" i="69"/>
  <c r="L146" i="71"/>
  <c r="L141" i="72"/>
  <c r="R121" i="73"/>
  <c r="I176" i="73" s="1"/>
  <c r="S43" i="78"/>
  <c r="L161" i="78"/>
  <c r="L153" i="78"/>
  <c r="E159" i="78"/>
  <c r="R121" i="75"/>
  <c r="R121" i="66"/>
  <c r="L122" i="56"/>
  <c r="R121" i="56"/>
  <c r="R122" i="56" s="1"/>
  <c r="I167" i="56" s="1"/>
  <c r="L167" i="56" s="1"/>
  <c r="L122" i="54"/>
  <c r="R121" i="54"/>
  <c r="L122" i="48"/>
  <c r="R121" i="48"/>
  <c r="R122" i="48" s="1"/>
  <c r="L151" i="78"/>
  <c r="L160" i="78"/>
  <c r="I175" i="42"/>
  <c r="M9" i="40"/>
  <c r="U9" i="40" s="1"/>
  <c r="S96" i="41"/>
  <c r="L146" i="51"/>
  <c r="L146" i="57"/>
  <c r="L166" i="57" s="1"/>
  <c r="L146" i="61"/>
  <c r="L166" i="61" s="1"/>
  <c r="L146" i="62"/>
  <c r="L146" i="66"/>
  <c r="L166" i="66" s="1"/>
  <c r="L146" i="75"/>
  <c r="L166" i="75" s="1"/>
  <c r="L146" i="41"/>
  <c r="L166" i="41" s="1"/>
  <c r="I125" i="41"/>
  <c r="H127" i="41"/>
  <c r="H175" i="41" s="1"/>
  <c r="H126" i="41"/>
  <c r="J121" i="42"/>
  <c r="I121" i="42"/>
  <c r="H123" i="43"/>
  <c r="J121" i="43"/>
  <c r="H123" i="44"/>
  <c r="J121" i="44"/>
  <c r="H123" i="49"/>
  <c r="J121" i="49"/>
  <c r="H123" i="51"/>
  <c r="J121" i="51"/>
  <c r="H123" i="53"/>
  <c r="J121" i="53"/>
  <c r="H123" i="57"/>
  <c r="J121" i="57"/>
  <c r="H123" i="62"/>
  <c r="J121" i="62"/>
  <c r="H123" i="69"/>
  <c r="J121" i="69"/>
  <c r="H111" i="41"/>
  <c r="H112" i="41" s="1"/>
  <c r="H166" i="45"/>
  <c r="H168" i="45" s="1"/>
  <c r="H123" i="45"/>
  <c r="J121" i="45"/>
  <c r="H123" i="48"/>
  <c r="J121" i="48"/>
  <c r="L166" i="51"/>
  <c r="H123" i="54"/>
  <c r="J121" i="54"/>
  <c r="H123" i="56"/>
  <c r="J121" i="56"/>
  <c r="H123" i="58"/>
  <c r="I125" i="58" s="1"/>
  <c r="J121" i="58"/>
  <c r="H123" i="61"/>
  <c r="J121" i="61"/>
  <c r="H123" i="66"/>
  <c r="J121" i="66"/>
  <c r="H166" i="70"/>
  <c r="H168" i="70" s="1"/>
  <c r="H123" i="70"/>
  <c r="J121" i="70"/>
  <c r="H123" i="71"/>
  <c r="J121" i="71"/>
  <c r="H123" i="75"/>
  <c r="J121" i="75"/>
  <c r="H123" i="76"/>
  <c r="J121" i="76"/>
  <c r="H123" i="77"/>
  <c r="I125" i="77" s="1"/>
  <c r="J121" i="77"/>
  <c r="W36" i="40"/>
  <c r="W16" i="40"/>
  <c r="M44" i="40"/>
  <c r="S82" i="78"/>
  <c r="R84" i="78"/>
  <c r="E166" i="78"/>
  <c r="E154" i="78"/>
  <c r="L152" i="78"/>
  <c r="L144" i="78"/>
  <c r="S67" i="78"/>
  <c r="S81" i="78"/>
  <c r="E157" i="78"/>
  <c r="L158" i="78"/>
  <c r="E162" i="78"/>
  <c r="S77" i="78"/>
  <c r="S47" i="78"/>
  <c r="S68" i="78"/>
  <c r="E145" i="78"/>
  <c r="E143" i="78"/>
  <c r="E165" i="78"/>
  <c r="E153" i="78"/>
  <c r="R61" i="78"/>
  <c r="L143" i="78"/>
  <c r="S69" i="78"/>
  <c r="E144" i="78"/>
  <c r="S24" i="78"/>
  <c r="S41" i="78"/>
  <c r="S29" i="78"/>
  <c r="S39" i="78"/>
  <c r="S76" i="78"/>
  <c r="H61" i="78"/>
  <c r="I132" i="41"/>
  <c r="J121" i="41"/>
  <c r="H168" i="41"/>
  <c r="L148" i="78"/>
  <c r="S63" i="78"/>
  <c r="S64" i="78" s="1"/>
  <c r="H112" i="78"/>
  <c r="H113" i="78" s="1"/>
  <c r="S58" i="78"/>
  <c r="S46" i="78"/>
  <c r="S42" i="78"/>
  <c r="S40" i="78"/>
  <c r="S38" i="78"/>
  <c r="S34" i="78"/>
  <c r="S32" i="78"/>
  <c r="S25" i="78"/>
  <c r="H168" i="78"/>
  <c r="H138" i="79" s="1"/>
  <c r="H84" i="78"/>
  <c r="S73" i="78"/>
  <c r="S75" i="78"/>
  <c r="S57" i="78"/>
  <c r="S78" i="78"/>
  <c r="S26" i="78"/>
  <c r="H64" i="78"/>
  <c r="S97" i="78"/>
  <c r="R114" i="78"/>
  <c r="I176" i="78" s="1"/>
  <c r="J188" i="78" s="1"/>
  <c r="L188" i="78" s="1"/>
  <c r="I168" i="78"/>
  <c r="R112" i="77"/>
  <c r="R113" i="77"/>
  <c r="I174" i="77" s="1"/>
  <c r="L122" i="77"/>
  <c r="S61" i="77"/>
  <c r="H168" i="77"/>
  <c r="S84" i="77"/>
  <c r="H113" i="77"/>
  <c r="H174" i="77" s="1"/>
  <c r="H112" i="77"/>
  <c r="R98" i="77"/>
  <c r="R86" i="77"/>
  <c r="H86" i="77"/>
  <c r="H98" i="77"/>
  <c r="L166" i="77"/>
  <c r="S96" i="77"/>
  <c r="R113" i="76"/>
  <c r="I174" i="76" s="1"/>
  <c r="R112" i="76"/>
  <c r="S84" i="76"/>
  <c r="H111" i="76"/>
  <c r="R86" i="76"/>
  <c r="R98" i="76"/>
  <c r="H98" i="76"/>
  <c r="H86" i="76"/>
  <c r="L166" i="76"/>
  <c r="S61" i="76"/>
  <c r="H166" i="76"/>
  <c r="H168" i="76" s="1"/>
  <c r="R113" i="75"/>
  <c r="I174" i="75" s="1"/>
  <c r="R112" i="75"/>
  <c r="S84" i="75"/>
  <c r="H111" i="75"/>
  <c r="R86" i="75"/>
  <c r="R98" i="75"/>
  <c r="H98" i="75"/>
  <c r="H86" i="75"/>
  <c r="S61" i="75"/>
  <c r="H166" i="75"/>
  <c r="H168" i="75" s="1"/>
  <c r="H86" i="74"/>
  <c r="H98" i="74"/>
  <c r="L166" i="74"/>
  <c r="S96" i="74"/>
  <c r="S84" i="74"/>
  <c r="H113" i="74"/>
  <c r="H174" i="74" s="1"/>
  <c r="H112" i="74"/>
  <c r="R98" i="74"/>
  <c r="R86" i="74"/>
  <c r="R112" i="74"/>
  <c r="R113" i="74"/>
  <c r="I174" i="74" s="1"/>
  <c r="L122" i="74"/>
  <c r="S61" i="74"/>
  <c r="S86" i="74" s="1"/>
  <c r="H168" i="74"/>
  <c r="H123" i="74"/>
  <c r="R112" i="73"/>
  <c r="R113" i="73"/>
  <c r="I174" i="73" s="1"/>
  <c r="L122" i="73"/>
  <c r="S61" i="73"/>
  <c r="H168" i="73"/>
  <c r="H123" i="73"/>
  <c r="S84" i="73"/>
  <c r="H113" i="73"/>
  <c r="H174" i="73" s="1"/>
  <c r="H112" i="73"/>
  <c r="R98" i="73"/>
  <c r="R86" i="73"/>
  <c r="H86" i="73"/>
  <c r="H98" i="73"/>
  <c r="L166" i="73"/>
  <c r="S96" i="73"/>
  <c r="H86" i="72"/>
  <c r="H98" i="72"/>
  <c r="L166" i="72"/>
  <c r="H123" i="72"/>
  <c r="H113" i="72"/>
  <c r="H174" i="72" s="1"/>
  <c r="H112" i="72"/>
  <c r="R86" i="72"/>
  <c r="R112" i="72"/>
  <c r="R113" i="72"/>
  <c r="I174" i="72" s="1"/>
  <c r="L122" i="72"/>
  <c r="S61" i="72"/>
  <c r="H168" i="72"/>
  <c r="S96" i="72"/>
  <c r="S84" i="72"/>
  <c r="R98" i="72"/>
  <c r="R113" i="71"/>
  <c r="I174" i="71" s="1"/>
  <c r="R112" i="71"/>
  <c r="S84" i="71"/>
  <c r="H111" i="71"/>
  <c r="R86" i="71"/>
  <c r="R98" i="71"/>
  <c r="H98" i="71"/>
  <c r="H86" i="71"/>
  <c r="L166" i="71"/>
  <c r="S61" i="71"/>
  <c r="H166" i="71"/>
  <c r="H168" i="71" s="1"/>
  <c r="R112" i="70"/>
  <c r="R113" i="70"/>
  <c r="I174" i="70" s="1"/>
  <c r="L122" i="70"/>
  <c r="S61" i="70"/>
  <c r="S84" i="70"/>
  <c r="H113" i="70"/>
  <c r="H174" i="70" s="1"/>
  <c r="H112" i="70"/>
  <c r="R98" i="70"/>
  <c r="R86" i="70"/>
  <c r="H86" i="70"/>
  <c r="H98" i="70"/>
  <c r="L166" i="70"/>
  <c r="S96" i="70"/>
  <c r="R113" i="69"/>
  <c r="I174" i="69" s="1"/>
  <c r="R112" i="69"/>
  <c r="S84" i="69"/>
  <c r="H111" i="69"/>
  <c r="R86" i="69"/>
  <c r="R98" i="69"/>
  <c r="H98" i="69"/>
  <c r="H86" i="69"/>
  <c r="L166" i="69"/>
  <c r="R123" i="69"/>
  <c r="S132" i="69" s="1"/>
  <c r="S61" i="69"/>
  <c r="H166" i="69"/>
  <c r="H168" i="69" s="1"/>
  <c r="R112" i="68"/>
  <c r="R113" i="68"/>
  <c r="I174" i="68" s="1"/>
  <c r="L122" i="68"/>
  <c r="S61" i="68"/>
  <c r="H168" i="68"/>
  <c r="H123" i="68"/>
  <c r="S84" i="68"/>
  <c r="H113" i="68"/>
  <c r="H174" i="68" s="1"/>
  <c r="H112" i="68"/>
  <c r="R98" i="68"/>
  <c r="R86" i="68"/>
  <c r="H86" i="68"/>
  <c r="H98" i="68"/>
  <c r="L166" i="68"/>
  <c r="S96" i="68"/>
  <c r="R112" i="67"/>
  <c r="R113" i="67"/>
  <c r="I174" i="67" s="1"/>
  <c r="L122" i="67"/>
  <c r="S61" i="67"/>
  <c r="H168" i="67"/>
  <c r="H123" i="67"/>
  <c r="S84" i="67"/>
  <c r="H113" i="67"/>
  <c r="H174" i="67" s="1"/>
  <c r="H112" i="67"/>
  <c r="R98" i="67"/>
  <c r="R86" i="67"/>
  <c r="H86" i="67"/>
  <c r="H98" i="67"/>
  <c r="L166" i="67"/>
  <c r="S96" i="67"/>
  <c r="R113" i="66"/>
  <c r="I174" i="66" s="1"/>
  <c r="R112" i="66"/>
  <c r="S84" i="66"/>
  <c r="H111" i="66"/>
  <c r="R86" i="66"/>
  <c r="R98" i="66"/>
  <c r="H98" i="66"/>
  <c r="H86" i="66"/>
  <c r="S61" i="66"/>
  <c r="H166" i="66"/>
  <c r="H168" i="66" s="1"/>
  <c r="R112" i="65"/>
  <c r="R113" i="65"/>
  <c r="I174" i="65" s="1"/>
  <c r="L122" i="65"/>
  <c r="S61" i="65"/>
  <c r="H168" i="65"/>
  <c r="H123" i="65"/>
  <c r="S84" i="65"/>
  <c r="H113" i="65"/>
  <c r="H174" i="65" s="1"/>
  <c r="H112" i="65"/>
  <c r="R98" i="65"/>
  <c r="R86" i="65"/>
  <c r="H86" i="65"/>
  <c r="H98" i="65"/>
  <c r="L166" i="65"/>
  <c r="S96" i="65"/>
  <c r="R112" i="64"/>
  <c r="R113" i="64"/>
  <c r="I174" i="64" s="1"/>
  <c r="L122" i="64"/>
  <c r="S61" i="64"/>
  <c r="H123" i="64"/>
  <c r="S84" i="64"/>
  <c r="H113" i="64"/>
  <c r="H174" i="64" s="1"/>
  <c r="H112" i="64"/>
  <c r="R98" i="64"/>
  <c r="R86" i="64"/>
  <c r="H86" i="64"/>
  <c r="H98" i="64"/>
  <c r="L166" i="64"/>
  <c r="S96" i="64"/>
  <c r="R112" i="63"/>
  <c r="R113" i="63"/>
  <c r="I174" i="63" s="1"/>
  <c r="L122" i="63"/>
  <c r="S61" i="63"/>
  <c r="H168" i="63"/>
  <c r="H123" i="63"/>
  <c r="S84" i="63"/>
  <c r="H113" i="63"/>
  <c r="H174" i="63" s="1"/>
  <c r="H112" i="63"/>
  <c r="R98" i="63"/>
  <c r="R86" i="63"/>
  <c r="H86" i="63"/>
  <c r="H98" i="63"/>
  <c r="L166" i="63"/>
  <c r="S96" i="63"/>
  <c r="R113" i="62"/>
  <c r="I174" i="62" s="1"/>
  <c r="R112" i="62"/>
  <c r="S84" i="62"/>
  <c r="H111" i="62"/>
  <c r="R86" i="62"/>
  <c r="R98" i="62"/>
  <c r="H98" i="62"/>
  <c r="H86" i="62"/>
  <c r="L166" i="62"/>
  <c r="S61" i="62"/>
  <c r="H166" i="62"/>
  <c r="H168" i="62" s="1"/>
  <c r="R113" i="61"/>
  <c r="I174" i="61" s="1"/>
  <c r="R112" i="61"/>
  <c r="S84" i="61"/>
  <c r="H111" i="61"/>
  <c r="R86" i="61"/>
  <c r="R98" i="61"/>
  <c r="H98" i="61"/>
  <c r="H86" i="61"/>
  <c r="S61" i="61"/>
  <c r="H166" i="61"/>
  <c r="H168" i="61" s="1"/>
  <c r="H86" i="60"/>
  <c r="H98" i="60"/>
  <c r="L166" i="60"/>
  <c r="H123" i="60"/>
  <c r="S84" i="60"/>
  <c r="H113" i="60"/>
  <c r="H174" i="60" s="1"/>
  <c r="H112" i="60"/>
  <c r="R98" i="60"/>
  <c r="R86" i="60"/>
  <c r="R112" i="60"/>
  <c r="R113" i="60"/>
  <c r="I174" i="60" s="1"/>
  <c r="L122" i="60"/>
  <c r="S61" i="60"/>
  <c r="H168" i="60"/>
  <c r="S96" i="60"/>
  <c r="R112" i="59"/>
  <c r="R113" i="59"/>
  <c r="I174" i="59" s="1"/>
  <c r="L122" i="59"/>
  <c r="S61" i="59"/>
  <c r="H168" i="59"/>
  <c r="H123" i="59"/>
  <c r="S84" i="59"/>
  <c r="H113" i="59"/>
  <c r="H174" i="59" s="1"/>
  <c r="H112" i="59"/>
  <c r="R98" i="59"/>
  <c r="R86" i="59"/>
  <c r="H86" i="59"/>
  <c r="H98" i="59"/>
  <c r="L166" i="59"/>
  <c r="S96" i="59"/>
  <c r="R112" i="58"/>
  <c r="R113" i="58"/>
  <c r="I174" i="58" s="1"/>
  <c r="L122" i="58"/>
  <c r="S61" i="58"/>
  <c r="H168" i="58"/>
  <c r="S84" i="58"/>
  <c r="H113" i="58"/>
  <c r="H174" i="58" s="1"/>
  <c r="H112" i="58"/>
  <c r="R98" i="58"/>
  <c r="R86" i="58"/>
  <c r="H86" i="58"/>
  <c r="H98" i="58"/>
  <c r="L166" i="58"/>
  <c r="S96" i="58"/>
  <c r="R113" i="57"/>
  <c r="I174" i="57" s="1"/>
  <c r="R112" i="57"/>
  <c r="S61" i="57"/>
  <c r="H166" i="57"/>
  <c r="H168" i="57" s="1"/>
  <c r="S84" i="57"/>
  <c r="H111" i="57"/>
  <c r="R86" i="57"/>
  <c r="R98" i="57"/>
  <c r="H98" i="57"/>
  <c r="H86" i="57"/>
  <c r="R113" i="56"/>
  <c r="I174" i="56" s="1"/>
  <c r="R112" i="56"/>
  <c r="S84" i="56"/>
  <c r="H111" i="56"/>
  <c r="R86" i="56"/>
  <c r="R98" i="56"/>
  <c r="H98" i="56"/>
  <c r="H86" i="56"/>
  <c r="S61" i="56"/>
  <c r="S86" i="56" s="1"/>
  <c r="H166" i="56"/>
  <c r="H168" i="56" s="1"/>
  <c r="R112" i="55"/>
  <c r="R113" i="55"/>
  <c r="I174" i="55" s="1"/>
  <c r="L122" i="55"/>
  <c r="S61" i="55"/>
  <c r="H168" i="55"/>
  <c r="H123" i="55"/>
  <c r="S84" i="55"/>
  <c r="H113" i="55"/>
  <c r="H174" i="55" s="1"/>
  <c r="H112" i="55"/>
  <c r="R98" i="55"/>
  <c r="R86" i="55"/>
  <c r="H86" i="55"/>
  <c r="H98" i="55"/>
  <c r="L166" i="55"/>
  <c r="S96" i="55"/>
  <c r="R113" i="54"/>
  <c r="I174" i="54" s="1"/>
  <c r="R112" i="54"/>
  <c r="S84" i="54"/>
  <c r="H111" i="54"/>
  <c r="R86" i="54"/>
  <c r="R98" i="54"/>
  <c r="H98" i="54"/>
  <c r="H86" i="54"/>
  <c r="R122" i="54"/>
  <c r="I167" i="54" s="1"/>
  <c r="S61" i="54"/>
  <c r="H166" i="54"/>
  <c r="H168" i="54" s="1"/>
  <c r="R112" i="53"/>
  <c r="R113" i="53"/>
  <c r="I174" i="53" s="1"/>
  <c r="L122" i="53"/>
  <c r="S61" i="53"/>
  <c r="S84" i="53"/>
  <c r="H113" i="53"/>
  <c r="H174" i="53" s="1"/>
  <c r="H112" i="53"/>
  <c r="R98" i="53"/>
  <c r="R86" i="53"/>
  <c r="H86" i="53"/>
  <c r="H98" i="53"/>
  <c r="L166" i="53"/>
  <c r="S96" i="53"/>
  <c r="R112" i="52"/>
  <c r="R113" i="52"/>
  <c r="I174" i="52" s="1"/>
  <c r="L122" i="52"/>
  <c r="S61" i="52"/>
  <c r="H168" i="52"/>
  <c r="H123" i="52"/>
  <c r="S84" i="52"/>
  <c r="H113" i="52"/>
  <c r="H174" i="52" s="1"/>
  <c r="H112" i="52"/>
  <c r="R98" i="52"/>
  <c r="R86" i="52"/>
  <c r="H86" i="52"/>
  <c r="H98" i="52"/>
  <c r="L166" i="52"/>
  <c r="S96" i="52"/>
  <c r="R113" i="51"/>
  <c r="I174" i="51" s="1"/>
  <c r="R112" i="51"/>
  <c r="S84" i="51"/>
  <c r="H111" i="51"/>
  <c r="R86" i="51"/>
  <c r="R98" i="51"/>
  <c r="H98" i="51"/>
  <c r="H86" i="51"/>
  <c r="S61" i="51"/>
  <c r="H166" i="51"/>
  <c r="H168" i="51" s="1"/>
  <c r="R112" i="50"/>
  <c r="R113" i="50"/>
  <c r="I174" i="50" s="1"/>
  <c r="L122" i="50"/>
  <c r="S61" i="50"/>
  <c r="H168" i="50"/>
  <c r="H123" i="50"/>
  <c r="S84" i="50"/>
  <c r="H113" i="50"/>
  <c r="H174" i="50" s="1"/>
  <c r="H112" i="50"/>
  <c r="R98" i="50"/>
  <c r="R86" i="50"/>
  <c r="H86" i="50"/>
  <c r="H98" i="50"/>
  <c r="L166" i="50"/>
  <c r="S96" i="50"/>
  <c r="S84" i="49"/>
  <c r="H111" i="49"/>
  <c r="R86" i="49"/>
  <c r="R98" i="49"/>
  <c r="H98" i="49"/>
  <c r="H86" i="49"/>
  <c r="L166" i="49"/>
  <c r="S61" i="49"/>
  <c r="H166" i="49"/>
  <c r="H168" i="49" s="1"/>
  <c r="R113" i="49"/>
  <c r="I174" i="49" s="1"/>
  <c r="R112" i="49"/>
  <c r="R113" i="48"/>
  <c r="I174" i="48" s="1"/>
  <c r="R112" i="48"/>
  <c r="S84" i="48"/>
  <c r="H111" i="48"/>
  <c r="R86" i="48"/>
  <c r="R98" i="48"/>
  <c r="H98" i="48"/>
  <c r="H86" i="48"/>
  <c r="S61" i="48"/>
  <c r="H166" i="48"/>
  <c r="H168" i="48" s="1"/>
  <c r="H86" i="47"/>
  <c r="H98" i="47"/>
  <c r="L166" i="47"/>
  <c r="S96" i="47"/>
  <c r="R112" i="47"/>
  <c r="R113" i="47"/>
  <c r="I174" i="47" s="1"/>
  <c r="L122" i="47"/>
  <c r="S61" i="47"/>
  <c r="H166" i="47"/>
  <c r="H168" i="47" s="1"/>
  <c r="H123" i="47"/>
  <c r="S84" i="47"/>
  <c r="H113" i="47"/>
  <c r="H174" i="47" s="1"/>
  <c r="H112" i="47"/>
  <c r="R98" i="47"/>
  <c r="R86" i="47"/>
  <c r="R112" i="46"/>
  <c r="R113" i="46"/>
  <c r="I174" i="46" s="1"/>
  <c r="L122" i="46"/>
  <c r="S61" i="46"/>
  <c r="H123" i="46"/>
  <c r="S84" i="46"/>
  <c r="H113" i="46"/>
  <c r="H174" i="46" s="1"/>
  <c r="H112" i="46"/>
  <c r="R98" i="46"/>
  <c r="R86" i="46"/>
  <c r="H86" i="46"/>
  <c r="H98" i="46"/>
  <c r="L166" i="46"/>
  <c r="S96" i="46"/>
  <c r="R112" i="45"/>
  <c r="R113" i="45"/>
  <c r="I174" i="45" s="1"/>
  <c r="L122" i="45"/>
  <c r="S61" i="45"/>
  <c r="S84" i="45"/>
  <c r="H113" i="45"/>
  <c r="H174" i="45" s="1"/>
  <c r="H112" i="45"/>
  <c r="R98" i="45"/>
  <c r="R86" i="45"/>
  <c r="H86" i="45"/>
  <c r="H98" i="45"/>
  <c r="L166" i="45"/>
  <c r="S96" i="45"/>
  <c r="R112" i="44"/>
  <c r="R113" i="44"/>
  <c r="I174" i="44" s="1"/>
  <c r="L122" i="44"/>
  <c r="S61" i="44"/>
  <c r="S84" i="44"/>
  <c r="H113" i="44"/>
  <c r="H174" i="44" s="1"/>
  <c r="H112" i="44"/>
  <c r="R98" i="44"/>
  <c r="R86" i="44"/>
  <c r="H86" i="44"/>
  <c r="H98" i="44"/>
  <c r="L166" i="44"/>
  <c r="S96" i="44"/>
  <c r="R112" i="43"/>
  <c r="R113" i="43"/>
  <c r="I174" i="43" s="1"/>
  <c r="L122" i="43"/>
  <c r="S61" i="43"/>
  <c r="S84" i="43"/>
  <c r="H113" i="43"/>
  <c r="H174" i="43" s="1"/>
  <c r="H112" i="43"/>
  <c r="R98" i="43"/>
  <c r="R86" i="43"/>
  <c r="H86" i="43"/>
  <c r="H98" i="43"/>
  <c r="L166" i="43"/>
  <c r="S96" i="43"/>
  <c r="R112" i="42"/>
  <c r="R113" i="42"/>
  <c r="I174" i="42" s="1"/>
  <c r="S61" i="42"/>
  <c r="H123" i="42"/>
  <c r="S84" i="42"/>
  <c r="H113" i="42"/>
  <c r="H174" i="42" s="1"/>
  <c r="H112" i="42"/>
  <c r="R98" i="42"/>
  <c r="R86" i="42"/>
  <c r="H86" i="42"/>
  <c r="H98" i="42"/>
  <c r="L166" i="42"/>
  <c r="S96" i="42"/>
  <c r="S109" i="41"/>
  <c r="O121" i="41"/>
  <c r="R98" i="41"/>
  <c r="R86" i="41"/>
  <c r="N121" i="41"/>
  <c r="R111" i="41"/>
  <c r="H98" i="41"/>
  <c r="H86" i="41"/>
  <c r="S61" i="41"/>
  <c r="H113" i="41"/>
  <c r="H174" i="41" s="1"/>
  <c r="I122" i="41"/>
  <c r="Q121" i="41"/>
  <c r="M121" i="41"/>
  <c r="S84" i="41"/>
  <c r="P121" i="41"/>
  <c r="R123" i="49" l="1"/>
  <c r="S132" i="49" s="1"/>
  <c r="S86" i="66"/>
  <c r="S86" i="76"/>
  <c r="R86" i="78"/>
  <c r="R123" i="54"/>
  <c r="S132" i="54" s="1"/>
  <c r="S86" i="54"/>
  <c r="S121" i="62"/>
  <c r="S122" i="62" s="1"/>
  <c r="I176" i="61"/>
  <c r="O28" i="40" s="1"/>
  <c r="W28" i="40" s="1"/>
  <c r="S121" i="61"/>
  <c r="S122" i="61" s="1"/>
  <c r="R122" i="61"/>
  <c r="R121" i="41"/>
  <c r="I176" i="41" s="1"/>
  <c r="R123" i="48"/>
  <c r="S132" i="48" s="1"/>
  <c r="I167" i="48"/>
  <c r="L167" i="48" s="1"/>
  <c r="R123" i="56"/>
  <c r="S132" i="56" s="1"/>
  <c r="S86" i="60"/>
  <c r="L167" i="69"/>
  <c r="I176" i="75"/>
  <c r="O42" i="40" s="1"/>
  <c r="W42" i="40" s="1"/>
  <c r="S121" i="75"/>
  <c r="S122" i="75" s="1"/>
  <c r="R122" i="75"/>
  <c r="I176" i="76"/>
  <c r="O43" i="40" s="1"/>
  <c r="W43" i="40" s="1"/>
  <c r="S121" i="76"/>
  <c r="S122" i="76" s="1"/>
  <c r="R122" i="76"/>
  <c r="I176" i="66"/>
  <c r="O33" i="40" s="1"/>
  <c r="S121" i="66"/>
  <c r="S122" i="66" s="1"/>
  <c r="I176" i="54"/>
  <c r="O21" i="40" s="1"/>
  <c r="W21" i="40" s="1"/>
  <c r="S121" i="54"/>
  <c r="S122" i="54" s="1"/>
  <c r="I176" i="71"/>
  <c r="O38" i="40" s="1"/>
  <c r="W38" i="40" s="1"/>
  <c r="R122" i="71"/>
  <c r="S121" i="71"/>
  <c r="S122" i="71" s="1"/>
  <c r="S86" i="51"/>
  <c r="S86" i="62"/>
  <c r="I167" i="51"/>
  <c r="L167" i="51" s="1"/>
  <c r="I176" i="48"/>
  <c r="O15" i="40" s="1"/>
  <c r="S121" i="48"/>
  <c r="S122" i="48" s="1"/>
  <c r="I176" i="51"/>
  <c r="O18" i="40" s="1"/>
  <c r="W18" i="40" s="1"/>
  <c r="S121" i="51"/>
  <c r="S122" i="51" s="1"/>
  <c r="S86" i="48"/>
  <c r="R122" i="66"/>
  <c r="R122" i="62"/>
  <c r="I176" i="56"/>
  <c r="O23" i="40" s="1"/>
  <c r="W23" i="40" s="1"/>
  <c r="S121" i="56"/>
  <c r="S122" i="56" s="1"/>
  <c r="L167" i="54"/>
  <c r="I132" i="77"/>
  <c r="R99" i="78"/>
  <c r="R101" i="78" s="1"/>
  <c r="I175" i="78" s="1"/>
  <c r="S84" i="78"/>
  <c r="L11" i="40"/>
  <c r="L13" i="40"/>
  <c r="L17" i="40"/>
  <c r="L20" i="40"/>
  <c r="L23" i="40"/>
  <c r="L25" i="40"/>
  <c r="L28" i="40"/>
  <c r="L31" i="40"/>
  <c r="L35" i="40"/>
  <c r="L36" i="40"/>
  <c r="L37" i="40"/>
  <c r="L38" i="40"/>
  <c r="L42" i="40"/>
  <c r="L43" i="40"/>
  <c r="L44" i="40"/>
  <c r="L10" i="40"/>
  <c r="L12" i="40"/>
  <c r="L14" i="40"/>
  <c r="L15" i="40"/>
  <c r="L16" i="40"/>
  <c r="L18" i="40"/>
  <c r="L19" i="40"/>
  <c r="L21" i="40"/>
  <c r="L22" i="40"/>
  <c r="L24" i="40"/>
  <c r="L26" i="40"/>
  <c r="L27" i="40"/>
  <c r="L29" i="40"/>
  <c r="L30" i="40"/>
  <c r="L32" i="40"/>
  <c r="L33" i="40"/>
  <c r="L34" i="40"/>
  <c r="L39" i="40"/>
  <c r="L40" i="40"/>
  <c r="L41" i="40"/>
  <c r="D17" i="40"/>
  <c r="I132" i="50"/>
  <c r="I125" i="50"/>
  <c r="D19" i="40"/>
  <c r="I132" i="52"/>
  <c r="I125" i="52"/>
  <c r="D20" i="40"/>
  <c r="D22" i="40"/>
  <c r="I132" i="55"/>
  <c r="I125" i="55"/>
  <c r="D27" i="40"/>
  <c r="I132" i="60"/>
  <c r="I125" i="60"/>
  <c r="L168" i="69"/>
  <c r="D37" i="40"/>
  <c r="T37" i="40" s="1"/>
  <c r="I132" i="72"/>
  <c r="I125" i="72"/>
  <c r="I132" i="74"/>
  <c r="I125" i="74"/>
  <c r="D41" i="40"/>
  <c r="I132" i="76"/>
  <c r="I125" i="76"/>
  <c r="I132" i="71"/>
  <c r="I125" i="71"/>
  <c r="I132" i="66"/>
  <c r="I125" i="66"/>
  <c r="I132" i="61"/>
  <c r="I125" i="61"/>
  <c r="S121" i="57"/>
  <c r="S122" i="57" s="1"/>
  <c r="O24" i="40"/>
  <c r="R122" i="57"/>
  <c r="I167" i="57" s="1"/>
  <c r="I132" i="56"/>
  <c r="I125" i="56"/>
  <c r="I132" i="54"/>
  <c r="I125" i="54"/>
  <c r="I132" i="48"/>
  <c r="I125" i="48"/>
  <c r="I132" i="69"/>
  <c r="I125" i="69"/>
  <c r="I125" i="62"/>
  <c r="I132" i="62"/>
  <c r="I125" i="57"/>
  <c r="I132" i="57"/>
  <c r="I132" i="51"/>
  <c r="I125" i="51"/>
  <c r="I125" i="49"/>
  <c r="I132" i="49"/>
  <c r="M121" i="42"/>
  <c r="M122" i="42" s="1"/>
  <c r="Q121" i="42"/>
  <c r="Q122" i="42" s="1"/>
  <c r="I122" i="42"/>
  <c r="L121" i="42"/>
  <c r="P121" i="42"/>
  <c r="P122" i="42" s="1"/>
  <c r="O121" i="42"/>
  <c r="O122" i="42" s="1"/>
  <c r="N121" i="42"/>
  <c r="N122" i="42" s="1"/>
  <c r="E8" i="40"/>
  <c r="W29" i="40"/>
  <c r="D8" i="40"/>
  <c r="D10" i="40"/>
  <c r="D11" i="40"/>
  <c r="D12" i="40"/>
  <c r="D13" i="40"/>
  <c r="I132" i="46"/>
  <c r="I125" i="46"/>
  <c r="D14" i="40"/>
  <c r="I132" i="47"/>
  <c r="I125" i="47"/>
  <c r="W15" i="40"/>
  <c r="S86" i="49"/>
  <c r="D25" i="40"/>
  <c r="I132" i="58"/>
  <c r="S86" i="58"/>
  <c r="D26" i="40"/>
  <c r="I132" i="59"/>
  <c r="I125" i="59"/>
  <c r="D30" i="40"/>
  <c r="I132" i="63"/>
  <c r="I125" i="63"/>
  <c r="S86" i="63"/>
  <c r="D31" i="40"/>
  <c r="T31" i="40" s="1"/>
  <c r="I132" i="64"/>
  <c r="I125" i="64"/>
  <c r="D32" i="40"/>
  <c r="T32" i="40" s="1"/>
  <c r="I132" i="65"/>
  <c r="I125" i="65"/>
  <c r="W33" i="40"/>
  <c r="D34" i="40"/>
  <c r="I132" i="67"/>
  <c r="I125" i="67"/>
  <c r="D35" i="40"/>
  <c r="I132" i="68"/>
  <c r="I125" i="68"/>
  <c r="S86" i="69"/>
  <c r="D39" i="40"/>
  <c r="T39" i="40" s="1"/>
  <c r="D40" i="40"/>
  <c r="I132" i="73"/>
  <c r="I125" i="73"/>
  <c r="S86" i="75"/>
  <c r="D44" i="40"/>
  <c r="I125" i="75"/>
  <c r="I132" i="75"/>
  <c r="I125" i="70"/>
  <c r="I132" i="70"/>
  <c r="I125" i="45"/>
  <c r="I132" i="45"/>
  <c r="I125" i="53"/>
  <c r="I132" i="53"/>
  <c r="I125" i="44"/>
  <c r="I132" i="44"/>
  <c r="I125" i="43"/>
  <c r="I132" i="43"/>
  <c r="I132" i="42"/>
  <c r="I125" i="42"/>
  <c r="L9" i="40"/>
  <c r="D9" i="40"/>
  <c r="U44" i="40"/>
  <c r="S61" i="78"/>
  <c r="S86" i="78" s="1"/>
  <c r="L168" i="78"/>
  <c r="P122" i="41"/>
  <c r="M122" i="41"/>
  <c r="O122" i="41"/>
  <c r="Q122" i="41"/>
  <c r="N122" i="41"/>
  <c r="H114" i="78"/>
  <c r="H176" i="78" s="1"/>
  <c r="H86" i="78"/>
  <c r="S121" i="77"/>
  <c r="S122" i="77" s="1"/>
  <c r="O44" i="40"/>
  <c r="W44" i="40" s="1"/>
  <c r="R122" i="77"/>
  <c r="I167" i="77" s="1"/>
  <c r="H100" i="77"/>
  <c r="H173" i="77" s="1"/>
  <c r="H99" i="77"/>
  <c r="R100" i="77"/>
  <c r="I173" i="77" s="1"/>
  <c r="R99" i="77"/>
  <c r="I170" i="77" s="1"/>
  <c r="S86" i="77"/>
  <c r="H100" i="76"/>
  <c r="H173" i="76" s="1"/>
  <c r="H99" i="76"/>
  <c r="R99" i="76"/>
  <c r="R100" i="76"/>
  <c r="I173" i="76" s="1"/>
  <c r="H113" i="76"/>
  <c r="H174" i="76" s="1"/>
  <c r="H112" i="76"/>
  <c r="H100" i="75"/>
  <c r="H173" i="75" s="1"/>
  <c r="H99" i="75"/>
  <c r="R99" i="75"/>
  <c r="I170" i="75" s="1"/>
  <c r="R100" i="75"/>
  <c r="I173" i="75" s="1"/>
  <c r="H113" i="75"/>
  <c r="H174" i="75" s="1"/>
  <c r="H112" i="75"/>
  <c r="S121" i="74"/>
  <c r="S122" i="74" s="1"/>
  <c r="O41" i="40"/>
  <c r="R122" i="74"/>
  <c r="I167" i="74" s="1"/>
  <c r="R100" i="74"/>
  <c r="I173" i="74" s="1"/>
  <c r="R99" i="74"/>
  <c r="I170" i="74" s="1"/>
  <c r="H100" i="74"/>
  <c r="H173" i="74" s="1"/>
  <c r="H99" i="74"/>
  <c r="S121" i="73"/>
  <c r="S122" i="73" s="1"/>
  <c r="O40" i="40"/>
  <c r="R122" i="73"/>
  <c r="I167" i="73" s="1"/>
  <c r="H100" i="73"/>
  <c r="H173" i="73" s="1"/>
  <c r="H99" i="73"/>
  <c r="R100" i="73"/>
  <c r="I173" i="73" s="1"/>
  <c r="R99" i="73"/>
  <c r="I170" i="73" s="1"/>
  <c r="S86" i="73"/>
  <c r="R100" i="72"/>
  <c r="I173" i="72" s="1"/>
  <c r="R99" i="72"/>
  <c r="I170" i="72" s="1"/>
  <c r="S86" i="72"/>
  <c r="S121" i="72"/>
  <c r="S122" i="72" s="1"/>
  <c r="O39" i="40"/>
  <c r="R122" i="72"/>
  <c r="I167" i="72" s="1"/>
  <c r="H100" i="72"/>
  <c r="H173" i="72" s="1"/>
  <c r="H99" i="72"/>
  <c r="S86" i="71"/>
  <c r="H100" i="71"/>
  <c r="H173" i="71" s="1"/>
  <c r="H99" i="71"/>
  <c r="R99" i="71"/>
  <c r="I170" i="71" s="1"/>
  <c r="R100" i="71"/>
  <c r="I173" i="71" s="1"/>
  <c r="H113" i="71"/>
  <c r="H174" i="71" s="1"/>
  <c r="H112" i="71"/>
  <c r="H100" i="70"/>
  <c r="H173" i="70" s="1"/>
  <c r="H99" i="70"/>
  <c r="R100" i="70"/>
  <c r="I173" i="70" s="1"/>
  <c r="R99" i="70"/>
  <c r="I170" i="70" s="1"/>
  <c r="S121" i="70"/>
  <c r="S122" i="70" s="1"/>
  <c r="O37" i="40"/>
  <c r="R122" i="70"/>
  <c r="I167" i="70" s="1"/>
  <c r="S86" i="70"/>
  <c r="H100" i="69"/>
  <c r="H173" i="69" s="1"/>
  <c r="H99" i="69"/>
  <c r="R99" i="69"/>
  <c r="R100" i="69"/>
  <c r="I173" i="69" s="1"/>
  <c r="H113" i="69"/>
  <c r="H174" i="69" s="1"/>
  <c r="H112" i="69"/>
  <c r="S121" i="68"/>
  <c r="S122" i="68" s="1"/>
  <c r="O35" i="40"/>
  <c r="R122" i="68"/>
  <c r="I167" i="68" s="1"/>
  <c r="H100" i="68"/>
  <c r="H173" i="68" s="1"/>
  <c r="H99" i="68"/>
  <c r="R100" i="68"/>
  <c r="I173" i="68" s="1"/>
  <c r="R99" i="68"/>
  <c r="I170" i="68" s="1"/>
  <c r="S86" i="68"/>
  <c r="S121" i="67"/>
  <c r="S122" i="67" s="1"/>
  <c r="O34" i="40"/>
  <c r="R122" i="67"/>
  <c r="I167" i="67" s="1"/>
  <c r="H100" i="67"/>
  <c r="H173" i="67" s="1"/>
  <c r="H99" i="67"/>
  <c r="R100" i="67"/>
  <c r="I173" i="67" s="1"/>
  <c r="R99" i="67"/>
  <c r="I170" i="67" s="1"/>
  <c r="S86" i="67"/>
  <c r="H100" i="66"/>
  <c r="H173" i="66" s="1"/>
  <c r="H99" i="66"/>
  <c r="R99" i="66"/>
  <c r="I170" i="66" s="1"/>
  <c r="R100" i="66"/>
  <c r="I173" i="66" s="1"/>
  <c r="H113" i="66"/>
  <c r="H174" i="66" s="1"/>
  <c r="H112" i="66"/>
  <c r="S121" i="65"/>
  <c r="S122" i="65" s="1"/>
  <c r="O32" i="40"/>
  <c r="R122" i="65"/>
  <c r="I167" i="65" s="1"/>
  <c r="H100" i="65"/>
  <c r="H173" i="65" s="1"/>
  <c r="H99" i="65"/>
  <c r="R100" i="65"/>
  <c r="I173" i="65" s="1"/>
  <c r="R99" i="65"/>
  <c r="I170" i="65" s="1"/>
  <c r="S86" i="65"/>
  <c r="S121" i="64"/>
  <c r="S122" i="64" s="1"/>
  <c r="O31" i="40"/>
  <c r="R122" i="64"/>
  <c r="I167" i="64" s="1"/>
  <c r="H100" i="64"/>
  <c r="H173" i="64" s="1"/>
  <c r="H99" i="64"/>
  <c r="R100" i="64"/>
  <c r="I173" i="64" s="1"/>
  <c r="R99" i="64"/>
  <c r="I170" i="64" s="1"/>
  <c r="S86" i="64"/>
  <c r="S121" i="63"/>
  <c r="S122" i="63" s="1"/>
  <c r="O30" i="40"/>
  <c r="R122" i="63"/>
  <c r="I167" i="63" s="1"/>
  <c r="H100" i="63"/>
  <c r="H173" i="63" s="1"/>
  <c r="H99" i="63"/>
  <c r="R100" i="63"/>
  <c r="I173" i="63" s="1"/>
  <c r="R99" i="63"/>
  <c r="I170" i="63" s="1"/>
  <c r="H100" i="62"/>
  <c r="H173" i="62" s="1"/>
  <c r="H99" i="62"/>
  <c r="R99" i="62"/>
  <c r="I170" i="62" s="1"/>
  <c r="R100" i="62"/>
  <c r="I173" i="62" s="1"/>
  <c r="H113" i="62"/>
  <c r="H174" i="62" s="1"/>
  <c r="H112" i="62"/>
  <c r="S86" i="61"/>
  <c r="H100" i="61"/>
  <c r="H173" i="61" s="1"/>
  <c r="H99" i="61"/>
  <c r="R99" i="61"/>
  <c r="I170" i="61" s="1"/>
  <c r="R100" i="61"/>
  <c r="I173" i="61" s="1"/>
  <c r="H113" i="61"/>
  <c r="H174" i="61" s="1"/>
  <c r="H112" i="61"/>
  <c r="S121" i="60"/>
  <c r="S122" i="60" s="1"/>
  <c r="O27" i="40"/>
  <c r="R122" i="60"/>
  <c r="I167" i="60" s="1"/>
  <c r="R100" i="60"/>
  <c r="I173" i="60" s="1"/>
  <c r="R99" i="60"/>
  <c r="I170" i="60" s="1"/>
  <c r="H100" i="60"/>
  <c r="H173" i="60" s="1"/>
  <c r="H99" i="60"/>
  <c r="S121" i="59"/>
  <c r="S122" i="59" s="1"/>
  <c r="O26" i="40"/>
  <c r="R122" i="59"/>
  <c r="I167" i="59" s="1"/>
  <c r="H100" i="59"/>
  <c r="H173" i="59" s="1"/>
  <c r="H99" i="59"/>
  <c r="R100" i="59"/>
  <c r="I173" i="59" s="1"/>
  <c r="R99" i="59"/>
  <c r="I170" i="59" s="1"/>
  <c r="S86" i="59"/>
  <c r="S121" i="58"/>
  <c r="S122" i="58" s="1"/>
  <c r="O25" i="40"/>
  <c r="R122" i="58"/>
  <c r="I167" i="58" s="1"/>
  <c r="H100" i="58"/>
  <c r="H173" i="58" s="1"/>
  <c r="H99" i="58"/>
  <c r="R100" i="58"/>
  <c r="I173" i="58" s="1"/>
  <c r="R99" i="58"/>
  <c r="I170" i="58" s="1"/>
  <c r="H100" i="57"/>
  <c r="H173" i="57" s="1"/>
  <c r="H99" i="57"/>
  <c r="R99" i="57"/>
  <c r="I170" i="57" s="1"/>
  <c r="R100" i="57"/>
  <c r="I173" i="57" s="1"/>
  <c r="H113" i="57"/>
  <c r="H174" i="57" s="1"/>
  <c r="H112" i="57"/>
  <c r="S86" i="57"/>
  <c r="H100" i="56"/>
  <c r="H173" i="56" s="1"/>
  <c r="H99" i="56"/>
  <c r="R99" i="56"/>
  <c r="I170" i="56" s="1"/>
  <c r="R100" i="56"/>
  <c r="I173" i="56" s="1"/>
  <c r="H113" i="56"/>
  <c r="H174" i="56" s="1"/>
  <c r="H112" i="56"/>
  <c r="I168" i="56"/>
  <c r="S121" i="55"/>
  <c r="S122" i="55" s="1"/>
  <c r="O22" i="40"/>
  <c r="R122" i="55"/>
  <c r="I167" i="55" s="1"/>
  <c r="H100" i="55"/>
  <c r="H173" i="55" s="1"/>
  <c r="H99" i="55"/>
  <c r="R100" i="55"/>
  <c r="I173" i="55" s="1"/>
  <c r="R99" i="55"/>
  <c r="I170" i="55" s="1"/>
  <c r="S86" i="55"/>
  <c r="H100" i="54"/>
  <c r="H173" i="54" s="1"/>
  <c r="H99" i="54"/>
  <c r="R99" i="54"/>
  <c r="I170" i="54" s="1"/>
  <c r="R100" i="54"/>
  <c r="I173" i="54" s="1"/>
  <c r="H113" i="54"/>
  <c r="H174" i="54" s="1"/>
  <c r="H112" i="54"/>
  <c r="I168" i="54"/>
  <c r="H100" i="53"/>
  <c r="H173" i="53" s="1"/>
  <c r="H99" i="53"/>
  <c r="R100" i="53"/>
  <c r="I173" i="53" s="1"/>
  <c r="R99" i="53"/>
  <c r="I170" i="53" s="1"/>
  <c r="S121" i="53"/>
  <c r="S122" i="53" s="1"/>
  <c r="O20" i="40"/>
  <c r="R122" i="53"/>
  <c r="I167" i="53" s="1"/>
  <c r="S86" i="53"/>
  <c r="S121" i="52"/>
  <c r="S122" i="52" s="1"/>
  <c r="O19" i="40"/>
  <c r="R122" i="52"/>
  <c r="I167" i="52" s="1"/>
  <c r="H100" i="52"/>
  <c r="H173" i="52" s="1"/>
  <c r="H99" i="52"/>
  <c r="R100" i="52"/>
  <c r="I173" i="52" s="1"/>
  <c r="R99" i="52"/>
  <c r="I170" i="52" s="1"/>
  <c r="S86" i="52"/>
  <c r="H100" i="51"/>
  <c r="H173" i="51" s="1"/>
  <c r="H99" i="51"/>
  <c r="R99" i="51"/>
  <c r="I170" i="51" s="1"/>
  <c r="R100" i="51"/>
  <c r="I173" i="51" s="1"/>
  <c r="H113" i="51"/>
  <c r="H174" i="51" s="1"/>
  <c r="H112" i="51"/>
  <c r="S121" i="50"/>
  <c r="S122" i="50" s="1"/>
  <c r="O17" i="40"/>
  <c r="R122" i="50"/>
  <c r="I167" i="50" s="1"/>
  <c r="H100" i="50"/>
  <c r="H173" i="50" s="1"/>
  <c r="H99" i="50"/>
  <c r="R100" i="50"/>
  <c r="I173" i="50" s="1"/>
  <c r="R99" i="50"/>
  <c r="I170" i="50" s="1"/>
  <c r="S86" i="50"/>
  <c r="H100" i="49"/>
  <c r="H173" i="49" s="1"/>
  <c r="H99" i="49"/>
  <c r="R99" i="49"/>
  <c r="I170" i="49" s="1"/>
  <c r="R100" i="49"/>
  <c r="I173" i="49" s="1"/>
  <c r="H113" i="49"/>
  <c r="H174" i="49" s="1"/>
  <c r="H112" i="49"/>
  <c r="I168" i="49"/>
  <c r="H100" i="48"/>
  <c r="H173" i="48" s="1"/>
  <c r="H99" i="48"/>
  <c r="R99" i="48"/>
  <c r="I170" i="48" s="1"/>
  <c r="R100" i="48"/>
  <c r="I173" i="48" s="1"/>
  <c r="H113" i="48"/>
  <c r="H174" i="48" s="1"/>
  <c r="H112" i="48"/>
  <c r="I168" i="48"/>
  <c r="S121" i="47"/>
  <c r="S122" i="47" s="1"/>
  <c r="O14" i="40"/>
  <c r="R122" i="47"/>
  <c r="I167" i="47" s="1"/>
  <c r="H100" i="47"/>
  <c r="H173" i="47" s="1"/>
  <c r="H99" i="47"/>
  <c r="R100" i="47"/>
  <c r="I173" i="47" s="1"/>
  <c r="R99" i="47"/>
  <c r="I170" i="47" s="1"/>
  <c r="S86" i="47"/>
  <c r="S121" i="46"/>
  <c r="S122" i="46" s="1"/>
  <c r="O13" i="40"/>
  <c r="R122" i="46"/>
  <c r="I167" i="46" s="1"/>
  <c r="H100" i="46"/>
  <c r="H173" i="46" s="1"/>
  <c r="H99" i="46"/>
  <c r="R100" i="46"/>
  <c r="I173" i="46" s="1"/>
  <c r="R99" i="46"/>
  <c r="I170" i="46" s="1"/>
  <c r="S86" i="46"/>
  <c r="H100" i="45"/>
  <c r="H173" i="45" s="1"/>
  <c r="H99" i="45"/>
  <c r="R100" i="45"/>
  <c r="I173" i="45" s="1"/>
  <c r="R99" i="45"/>
  <c r="I170" i="45" s="1"/>
  <c r="S121" i="45"/>
  <c r="S122" i="45" s="1"/>
  <c r="O12" i="40"/>
  <c r="R122" i="45"/>
  <c r="I167" i="45" s="1"/>
  <c r="S86" i="45"/>
  <c r="H100" i="44"/>
  <c r="H173" i="44" s="1"/>
  <c r="H99" i="44"/>
  <c r="R100" i="44"/>
  <c r="I173" i="44" s="1"/>
  <c r="R99" i="44"/>
  <c r="I170" i="44" s="1"/>
  <c r="S121" i="44"/>
  <c r="S122" i="44" s="1"/>
  <c r="O11" i="40"/>
  <c r="R122" i="44"/>
  <c r="I167" i="44" s="1"/>
  <c r="S86" i="44"/>
  <c r="H100" i="43"/>
  <c r="H173" i="43" s="1"/>
  <c r="H99" i="43"/>
  <c r="R100" i="43"/>
  <c r="I173" i="43" s="1"/>
  <c r="R99" i="43"/>
  <c r="I170" i="43" s="1"/>
  <c r="S121" i="43"/>
  <c r="S122" i="43" s="1"/>
  <c r="O10" i="40"/>
  <c r="R122" i="43"/>
  <c r="I167" i="43" s="1"/>
  <c r="S86" i="43"/>
  <c r="R100" i="42"/>
  <c r="I173" i="42" s="1"/>
  <c r="R99" i="42"/>
  <c r="I170" i="42" s="1"/>
  <c r="S86" i="42"/>
  <c r="H100" i="42"/>
  <c r="H173" i="42" s="1"/>
  <c r="H99" i="42"/>
  <c r="S86" i="41"/>
  <c r="H100" i="41"/>
  <c r="H173" i="41" s="1"/>
  <c r="H99" i="41"/>
  <c r="R113" i="41"/>
  <c r="I174" i="41" s="1"/>
  <c r="R112" i="41"/>
  <c r="R100" i="41"/>
  <c r="I173" i="41" s="1"/>
  <c r="R99" i="41"/>
  <c r="J187" i="78" l="1"/>
  <c r="H170" i="66"/>
  <c r="H170" i="62"/>
  <c r="H170" i="54"/>
  <c r="H170" i="71"/>
  <c r="H170" i="75"/>
  <c r="H171" i="75" s="1"/>
  <c r="H170" i="76"/>
  <c r="H171" i="76" s="1"/>
  <c r="T40" i="40"/>
  <c r="T17" i="40"/>
  <c r="T41" i="40"/>
  <c r="H170" i="51"/>
  <c r="H171" i="51" s="1"/>
  <c r="R100" i="78"/>
  <c r="I168" i="51"/>
  <c r="R123" i="61"/>
  <c r="S132" i="61" s="1"/>
  <c r="I167" i="61"/>
  <c r="H188" i="78"/>
  <c r="I188" i="78" s="1"/>
  <c r="H146" i="79"/>
  <c r="H170" i="55"/>
  <c r="H171" i="55" s="1"/>
  <c r="H170" i="52"/>
  <c r="H171" i="52" s="1"/>
  <c r="H170" i="68"/>
  <c r="H171" i="68" s="1"/>
  <c r="I170" i="76"/>
  <c r="H170" i="77"/>
  <c r="H171" i="77" s="1"/>
  <c r="R121" i="42"/>
  <c r="I176" i="42" s="1"/>
  <c r="R123" i="62"/>
  <c r="S132" i="62" s="1"/>
  <c r="I167" i="62"/>
  <c r="H170" i="64"/>
  <c r="H171" i="64" s="1"/>
  <c r="H170" i="70"/>
  <c r="H171" i="70" s="1"/>
  <c r="H170" i="43"/>
  <c r="H171" i="43" s="1"/>
  <c r="H170" i="65"/>
  <c r="H171" i="65" s="1"/>
  <c r="H170" i="74"/>
  <c r="H171" i="74" s="1"/>
  <c r="R123" i="66"/>
  <c r="S132" i="66" s="1"/>
  <c r="I167" i="66"/>
  <c r="I168" i="66" s="1"/>
  <c r="I171" i="66" s="1"/>
  <c r="H170" i="47"/>
  <c r="H171" i="47" s="1"/>
  <c r="H170" i="42"/>
  <c r="H171" i="42" s="1"/>
  <c r="H170" i="44"/>
  <c r="H171" i="44" s="1"/>
  <c r="H170" i="58"/>
  <c r="H171" i="58" s="1"/>
  <c r="I170" i="69"/>
  <c r="I171" i="69" s="1"/>
  <c r="H170" i="73"/>
  <c r="H171" i="73" s="1"/>
  <c r="T22" i="40"/>
  <c r="I167" i="75"/>
  <c r="R123" i="75"/>
  <c r="S132" i="75" s="1"/>
  <c r="R123" i="71"/>
  <c r="S132" i="71" s="1"/>
  <c r="I167" i="71"/>
  <c r="H170" i="46"/>
  <c r="H171" i="46" s="1"/>
  <c r="H170" i="48"/>
  <c r="H170" i="50"/>
  <c r="H171" i="50" s="1"/>
  <c r="H170" i="56"/>
  <c r="H170" i="60"/>
  <c r="H171" i="60" s="1"/>
  <c r="H170" i="61"/>
  <c r="H170" i="63"/>
  <c r="H171" i="63" s="1"/>
  <c r="H170" i="69"/>
  <c r="H170" i="72"/>
  <c r="H171" i="72" s="1"/>
  <c r="H170" i="53"/>
  <c r="H171" i="53" s="1"/>
  <c r="R123" i="76"/>
  <c r="S132" i="76" s="1"/>
  <c r="I167" i="76"/>
  <c r="H170" i="41"/>
  <c r="H171" i="41" s="1"/>
  <c r="H170" i="45"/>
  <c r="H171" i="45" s="1"/>
  <c r="H170" i="49"/>
  <c r="H170" i="57"/>
  <c r="H171" i="57" s="1"/>
  <c r="H170" i="59"/>
  <c r="H171" i="59" s="1"/>
  <c r="H170" i="67"/>
  <c r="H171" i="67" s="1"/>
  <c r="L8" i="40"/>
  <c r="T8" i="40" s="1"/>
  <c r="T44" i="40"/>
  <c r="T35" i="40"/>
  <c r="T34" i="40"/>
  <c r="T30" i="40"/>
  <c r="T26" i="40"/>
  <c r="T25" i="40"/>
  <c r="T14" i="40"/>
  <c r="T13" i="40"/>
  <c r="T12" i="40"/>
  <c r="T11" i="40"/>
  <c r="T10" i="40"/>
  <c r="T27" i="40"/>
  <c r="T20" i="40"/>
  <c r="T19" i="40"/>
  <c r="K8" i="40"/>
  <c r="K13" i="40"/>
  <c r="N13" i="40" s="1"/>
  <c r="K14" i="40"/>
  <c r="N14" i="40" s="1"/>
  <c r="K16" i="40"/>
  <c r="N16" i="40" s="1"/>
  <c r="K17" i="40"/>
  <c r="N17" i="40" s="1"/>
  <c r="K20" i="40"/>
  <c r="N20" i="40" s="1"/>
  <c r="K21" i="40"/>
  <c r="N21" i="40" s="1"/>
  <c r="K22" i="40"/>
  <c r="N22" i="40" s="1"/>
  <c r="K24" i="40"/>
  <c r="N24" i="40" s="1"/>
  <c r="K27" i="40"/>
  <c r="N27" i="40" s="1"/>
  <c r="K30" i="40"/>
  <c r="N30" i="40" s="1"/>
  <c r="K31" i="40"/>
  <c r="N31" i="40" s="1"/>
  <c r="K32" i="40"/>
  <c r="N32" i="40" s="1"/>
  <c r="K37" i="40"/>
  <c r="N37" i="40" s="1"/>
  <c r="K38" i="40"/>
  <c r="N38" i="40" s="1"/>
  <c r="K39" i="40"/>
  <c r="N39" i="40" s="1"/>
  <c r="K41" i="40"/>
  <c r="N41" i="40" s="1"/>
  <c r="K10" i="40"/>
  <c r="N10" i="40" s="1"/>
  <c r="K11" i="40"/>
  <c r="N11" i="40" s="1"/>
  <c r="K12" i="40"/>
  <c r="N12" i="40" s="1"/>
  <c r="K15" i="40"/>
  <c r="N15" i="40" s="1"/>
  <c r="K18" i="40"/>
  <c r="N18" i="40" s="1"/>
  <c r="K19" i="40"/>
  <c r="N19" i="40" s="1"/>
  <c r="K23" i="40"/>
  <c r="N23" i="40" s="1"/>
  <c r="K25" i="40"/>
  <c r="N25" i="40" s="1"/>
  <c r="K26" i="40"/>
  <c r="N26" i="40" s="1"/>
  <c r="K28" i="40"/>
  <c r="N28" i="40" s="1"/>
  <c r="K29" i="40"/>
  <c r="N29" i="40" s="1"/>
  <c r="K33" i="40"/>
  <c r="N33" i="40" s="1"/>
  <c r="K34" i="40"/>
  <c r="N34" i="40" s="1"/>
  <c r="K35" i="40"/>
  <c r="N35" i="40" s="1"/>
  <c r="K36" i="40"/>
  <c r="N36" i="40" s="1"/>
  <c r="K40" i="40"/>
  <c r="N40" i="40" s="1"/>
  <c r="K42" i="40"/>
  <c r="N42" i="40" s="1"/>
  <c r="K43" i="40"/>
  <c r="N43" i="40" s="1"/>
  <c r="K44" i="40"/>
  <c r="N44" i="40" s="1"/>
  <c r="D15" i="40"/>
  <c r="T15" i="40" s="1"/>
  <c r="W17" i="40"/>
  <c r="D18" i="40"/>
  <c r="T18" i="40" s="1"/>
  <c r="W22" i="40"/>
  <c r="D23" i="40"/>
  <c r="T23" i="40" s="1"/>
  <c r="D24" i="40"/>
  <c r="T24" i="40" s="1"/>
  <c r="W25" i="40"/>
  <c r="W26" i="40"/>
  <c r="W31" i="40"/>
  <c r="W32" i="40"/>
  <c r="D33" i="40"/>
  <c r="T33" i="40" s="1"/>
  <c r="D36" i="40"/>
  <c r="T36" i="40" s="1"/>
  <c r="W39" i="40"/>
  <c r="W41" i="40"/>
  <c r="D42" i="40"/>
  <c r="T42" i="40" s="1"/>
  <c r="D43" i="40"/>
  <c r="T43" i="40" s="1"/>
  <c r="L122" i="42"/>
  <c r="R123" i="57"/>
  <c r="S132" i="57" s="1"/>
  <c r="W10" i="40"/>
  <c r="W11" i="40"/>
  <c r="W12" i="40"/>
  <c r="W13" i="40"/>
  <c r="W14" i="40"/>
  <c r="D16" i="40"/>
  <c r="T16" i="40" s="1"/>
  <c r="W19" i="40"/>
  <c r="W20" i="40"/>
  <c r="D21" i="40"/>
  <c r="T21" i="40" s="1"/>
  <c r="W27" i="40"/>
  <c r="D28" i="40"/>
  <c r="T28" i="40" s="1"/>
  <c r="D29" i="40"/>
  <c r="T29" i="40" s="1"/>
  <c r="W30" i="40"/>
  <c r="W34" i="40"/>
  <c r="W35" i="40"/>
  <c r="W37" i="40"/>
  <c r="D38" i="40"/>
  <c r="T38" i="40" s="1"/>
  <c r="W40" i="40"/>
  <c r="W24" i="40"/>
  <c r="C8" i="40"/>
  <c r="C13" i="40"/>
  <c r="C14" i="40"/>
  <c r="C16" i="40"/>
  <c r="C19" i="40"/>
  <c r="C21" i="40"/>
  <c r="C27" i="40"/>
  <c r="C28" i="40"/>
  <c r="C29" i="40"/>
  <c r="C30" i="40"/>
  <c r="C34" i="40"/>
  <c r="C35" i="40"/>
  <c r="C38" i="40"/>
  <c r="C40" i="40"/>
  <c r="C44" i="40"/>
  <c r="C10" i="40"/>
  <c r="C11" i="40"/>
  <c r="C12" i="40"/>
  <c r="C15" i="40"/>
  <c r="C17" i="40"/>
  <c r="C18" i="40"/>
  <c r="C20" i="40"/>
  <c r="C22" i="40"/>
  <c r="C23" i="40"/>
  <c r="C24" i="40"/>
  <c r="C25" i="40"/>
  <c r="C26" i="40"/>
  <c r="C31" i="40"/>
  <c r="C32" i="40"/>
  <c r="C33" i="40"/>
  <c r="C36" i="40"/>
  <c r="C37" i="40"/>
  <c r="C39" i="40"/>
  <c r="C41" i="40"/>
  <c r="C42" i="40"/>
  <c r="C43" i="40"/>
  <c r="T9" i="40"/>
  <c r="K9" i="40"/>
  <c r="C9" i="40"/>
  <c r="L187" i="78"/>
  <c r="R123" i="77"/>
  <c r="S132" i="77" s="1"/>
  <c r="R123" i="74"/>
  <c r="S132" i="74" s="1"/>
  <c r="R123" i="73"/>
  <c r="S132" i="73" s="1"/>
  <c r="R123" i="72"/>
  <c r="S132" i="72" s="1"/>
  <c r="H171" i="71"/>
  <c r="R123" i="70"/>
  <c r="S132" i="70" s="1"/>
  <c r="H171" i="69"/>
  <c r="R123" i="68"/>
  <c r="S132" i="68" s="1"/>
  <c r="R123" i="67"/>
  <c r="S132" i="67" s="1"/>
  <c r="H171" i="66"/>
  <c r="L168" i="66"/>
  <c r="R123" i="65"/>
  <c r="S132" i="65" s="1"/>
  <c r="R123" i="64"/>
  <c r="S132" i="64" s="1"/>
  <c r="R123" i="63"/>
  <c r="S132" i="63" s="1"/>
  <c r="H171" i="62"/>
  <c r="H171" i="61"/>
  <c r="R123" i="60"/>
  <c r="S132" i="60" s="1"/>
  <c r="R123" i="59"/>
  <c r="S132" i="59" s="1"/>
  <c r="R123" i="58"/>
  <c r="S132" i="58" s="1"/>
  <c r="I171" i="56"/>
  <c r="L168" i="56"/>
  <c r="H171" i="56"/>
  <c r="R123" i="55"/>
  <c r="S132" i="55" s="1"/>
  <c r="H171" i="54"/>
  <c r="I171" i="54"/>
  <c r="L168" i="54"/>
  <c r="R123" i="53"/>
  <c r="S132" i="53" s="1"/>
  <c r="R123" i="52"/>
  <c r="S132" i="52" s="1"/>
  <c r="I171" i="51"/>
  <c r="L168" i="51"/>
  <c r="R123" i="50"/>
  <c r="S132" i="50" s="1"/>
  <c r="I171" i="49"/>
  <c r="L168" i="49"/>
  <c r="H171" i="49"/>
  <c r="I171" i="48"/>
  <c r="L168" i="48"/>
  <c r="H171" i="48"/>
  <c r="R123" i="47"/>
  <c r="S132" i="47" s="1"/>
  <c r="R123" i="46"/>
  <c r="S132" i="46" s="1"/>
  <c r="R123" i="45"/>
  <c r="S132" i="45" s="1"/>
  <c r="R123" i="44"/>
  <c r="S132" i="44" s="1"/>
  <c r="R123" i="43"/>
  <c r="S132" i="43" s="1"/>
  <c r="S121" i="41"/>
  <c r="S122" i="41" s="1"/>
  <c r="R122" i="41"/>
  <c r="I167" i="41" s="1"/>
  <c r="Q109" i="7"/>
  <c r="P109" i="7"/>
  <c r="O109" i="7"/>
  <c r="N109" i="7"/>
  <c r="M109" i="7"/>
  <c r="L109" i="7"/>
  <c r="Q96" i="7"/>
  <c r="P96" i="7"/>
  <c r="O96" i="7"/>
  <c r="N96" i="7"/>
  <c r="M96" i="7"/>
  <c r="L96" i="7"/>
  <c r="L167" i="61" l="1"/>
  <c r="I168" i="61"/>
  <c r="I168" i="76"/>
  <c r="L167" i="76"/>
  <c r="L167" i="71"/>
  <c r="I168" i="71"/>
  <c r="L167" i="66"/>
  <c r="L167" i="62"/>
  <c r="I168" i="62"/>
  <c r="L167" i="75"/>
  <c r="I168" i="75"/>
  <c r="O8" i="40"/>
  <c r="W8" i="40" s="1"/>
  <c r="L167" i="57"/>
  <c r="I168" i="57"/>
  <c r="S121" i="42"/>
  <c r="S122" i="42" s="1"/>
  <c r="R122" i="42"/>
  <c r="I167" i="42" s="1"/>
  <c r="S44" i="40"/>
  <c r="V44" i="40" s="1"/>
  <c r="F44" i="40"/>
  <c r="S40" i="40"/>
  <c r="V40" i="40" s="1"/>
  <c r="F40" i="40"/>
  <c r="S38" i="40"/>
  <c r="V38" i="40" s="1"/>
  <c r="F38" i="40"/>
  <c r="F35" i="40"/>
  <c r="S35" i="40"/>
  <c r="V35" i="40" s="1"/>
  <c r="F34" i="40"/>
  <c r="S34" i="40"/>
  <c r="V34" i="40" s="1"/>
  <c r="F30" i="40"/>
  <c r="S30" i="40"/>
  <c r="V30" i="40" s="1"/>
  <c r="S29" i="40"/>
  <c r="V29" i="40" s="1"/>
  <c r="F29" i="40"/>
  <c r="S28" i="40"/>
  <c r="V28" i="40" s="1"/>
  <c r="F28" i="40"/>
  <c r="F27" i="40"/>
  <c r="S27" i="40"/>
  <c r="V27" i="40" s="1"/>
  <c r="F21" i="40"/>
  <c r="S21" i="40"/>
  <c r="V21" i="40" s="1"/>
  <c r="F19" i="40"/>
  <c r="S19" i="40"/>
  <c r="V19" i="40" s="1"/>
  <c r="F16" i="40"/>
  <c r="S16" i="40"/>
  <c r="V16" i="40" s="1"/>
  <c r="F14" i="40"/>
  <c r="S14" i="40"/>
  <c r="V14" i="40" s="1"/>
  <c r="S13" i="40"/>
  <c r="V13" i="40" s="1"/>
  <c r="F13" i="40"/>
  <c r="S8" i="40"/>
  <c r="F8" i="40"/>
  <c r="S43" i="40"/>
  <c r="V43" i="40" s="1"/>
  <c r="F43" i="40"/>
  <c r="S42" i="40"/>
  <c r="V42" i="40" s="1"/>
  <c r="F42" i="40"/>
  <c r="S41" i="40"/>
  <c r="V41" i="40" s="1"/>
  <c r="F41" i="40"/>
  <c r="F39" i="40"/>
  <c r="S39" i="40"/>
  <c r="V39" i="40" s="1"/>
  <c r="F37" i="40"/>
  <c r="S37" i="40"/>
  <c r="V37" i="40" s="1"/>
  <c r="S36" i="40"/>
  <c r="V36" i="40" s="1"/>
  <c r="F36" i="40"/>
  <c r="F33" i="40"/>
  <c r="S33" i="40"/>
  <c r="V33" i="40" s="1"/>
  <c r="F32" i="40"/>
  <c r="S32" i="40"/>
  <c r="V32" i="40" s="1"/>
  <c r="F31" i="40"/>
  <c r="S31" i="40"/>
  <c r="V31" i="40" s="1"/>
  <c r="F26" i="40"/>
  <c r="S26" i="40"/>
  <c r="V26" i="40" s="1"/>
  <c r="F25" i="40"/>
  <c r="S25" i="40"/>
  <c r="V25" i="40" s="1"/>
  <c r="S24" i="40"/>
  <c r="V24" i="40" s="1"/>
  <c r="F24" i="40"/>
  <c r="S23" i="40"/>
  <c r="V23" i="40" s="1"/>
  <c r="F23" i="40"/>
  <c r="S22" i="40"/>
  <c r="V22" i="40" s="1"/>
  <c r="F22" i="40"/>
  <c r="S20" i="40"/>
  <c r="V20" i="40" s="1"/>
  <c r="F20" i="40"/>
  <c r="S18" i="40"/>
  <c r="V18" i="40" s="1"/>
  <c r="F18" i="40"/>
  <c r="S17" i="40"/>
  <c r="V17" i="40" s="1"/>
  <c r="F17" i="40"/>
  <c r="S15" i="40"/>
  <c r="V15" i="40" s="1"/>
  <c r="F15" i="40"/>
  <c r="F12" i="40"/>
  <c r="S12" i="40"/>
  <c r="V12" i="40" s="1"/>
  <c r="S11" i="40"/>
  <c r="V11" i="40" s="1"/>
  <c r="F11" i="40"/>
  <c r="S10" i="40"/>
  <c r="V10" i="40" s="1"/>
  <c r="F10" i="40"/>
  <c r="N9" i="40"/>
  <c r="S9" i="40"/>
  <c r="F9" i="40"/>
  <c r="L167" i="77"/>
  <c r="I168" i="77"/>
  <c r="L167" i="74"/>
  <c r="I168" i="74"/>
  <c r="L167" i="73"/>
  <c r="I168" i="73"/>
  <c r="L167" i="72"/>
  <c r="I168" i="72"/>
  <c r="L167" i="70"/>
  <c r="I168" i="70"/>
  <c r="L167" i="68"/>
  <c r="I168" i="68"/>
  <c r="L167" i="67"/>
  <c r="I168" i="67"/>
  <c r="L167" i="65"/>
  <c r="I168" i="65"/>
  <c r="L167" i="64"/>
  <c r="I168" i="64"/>
  <c r="L167" i="63"/>
  <c r="I168" i="63"/>
  <c r="L167" i="60"/>
  <c r="I168" i="60"/>
  <c r="L167" i="59"/>
  <c r="I168" i="59"/>
  <c r="L167" i="58"/>
  <c r="I168" i="58"/>
  <c r="L167" i="55"/>
  <c r="I168" i="55"/>
  <c r="L167" i="53"/>
  <c r="I168" i="53"/>
  <c r="L167" i="52"/>
  <c r="I168" i="52"/>
  <c r="L167" i="50"/>
  <c r="I168" i="50"/>
  <c r="L167" i="47"/>
  <c r="I168" i="47"/>
  <c r="L167" i="46"/>
  <c r="I168" i="46"/>
  <c r="L167" i="45"/>
  <c r="I168" i="45"/>
  <c r="L167" i="44"/>
  <c r="I168" i="44"/>
  <c r="L167" i="43"/>
  <c r="I168" i="43"/>
  <c r="R123" i="41"/>
  <c r="R96" i="7"/>
  <c r="I108" i="7"/>
  <c r="F61" i="7"/>
  <c r="E61" i="7"/>
  <c r="D61" i="7"/>
  <c r="C61" i="7"/>
  <c r="B61" i="7"/>
  <c r="G64" i="7"/>
  <c r="F64" i="7"/>
  <c r="E64" i="7"/>
  <c r="D64" i="7"/>
  <c r="C64" i="7"/>
  <c r="B64" i="7"/>
  <c r="G84" i="7"/>
  <c r="F84" i="7"/>
  <c r="E84" i="7"/>
  <c r="D84" i="7"/>
  <c r="C84" i="7"/>
  <c r="B84" i="7"/>
  <c r="J108" i="7"/>
  <c r="J109" i="78" s="1"/>
  <c r="I109" i="78" s="1"/>
  <c r="I110" i="78" s="1"/>
  <c r="F86" i="7" l="1"/>
  <c r="G86" i="7"/>
  <c r="D86" i="7"/>
  <c r="C86" i="7"/>
  <c r="I171" i="61"/>
  <c r="L168" i="61"/>
  <c r="I109" i="7"/>
  <c r="I111" i="78"/>
  <c r="L168" i="71"/>
  <c r="I171" i="71"/>
  <c r="L168" i="75"/>
  <c r="I171" i="75"/>
  <c r="I171" i="62"/>
  <c r="L168" i="62"/>
  <c r="L168" i="76"/>
  <c r="I171" i="76"/>
  <c r="R123" i="42"/>
  <c r="S132" i="42" s="1"/>
  <c r="I171" i="57"/>
  <c r="L168" i="57"/>
  <c r="S132" i="41"/>
  <c r="R127" i="41"/>
  <c r="I175" i="41" s="1"/>
  <c r="R126" i="41"/>
  <c r="I170" i="41" s="1"/>
  <c r="O9" i="40"/>
  <c r="W9" i="40" s="1"/>
  <c r="V9" i="40"/>
  <c r="E86" i="7"/>
  <c r="B86" i="7"/>
  <c r="J95" i="7"/>
  <c r="J96" i="78" s="1"/>
  <c r="I96" i="78" s="1"/>
  <c r="I97" i="78" s="1"/>
  <c r="I95" i="7"/>
  <c r="I98" i="78" s="1"/>
  <c r="I171" i="77"/>
  <c r="L168" i="77"/>
  <c r="I171" i="74"/>
  <c r="L168" i="74"/>
  <c r="I171" i="73"/>
  <c r="L168" i="73"/>
  <c r="I171" i="72"/>
  <c r="L168" i="72"/>
  <c r="I171" i="70"/>
  <c r="L168" i="70"/>
  <c r="I171" i="68"/>
  <c r="L168" i="68"/>
  <c r="I171" i="67"/>
  <c r="L168" i="67"/>
  <c r="I171" i="65"/>
  <c r="L168" i="65"/>
  <c r="I171" i="64"/>
  <c r="L168" i="64"/>
  <c r="I171" i="63"/>
  <c r="L168" i="63"/>
  <c r="I171" i="60"/>
  <c r="L168" i="60"/>
  <c r="I171" i="59"/>
  <c r="L168" i="59"/>
  <c r="I171" i="58"/>
  <c r="L168" i="58"/>
  <c r="I171" i="55"/>
  <c r="L168" i="55"/>
  <c r="I171" i="53"/>
  <c r="L168" i="53"/>
  <c r="I171" i="52"/>
  <c r="L168" i="52"/>
  <c r="I171" i="50"/>
  <c r="L168" i="50"/>
  <c r="I171" i="47"/>
  <c r="L168" i="47"/>
  <c r="I171" i="46"/>
  <c r="L168" i="46"/>
  <c r="I171" i="45"/>
  <c r="L168" i="45"/>
  <c r="I171" i="44"/>
  <c r="L168" i="44"/>
  <c r="I171" i="43"/>
  <c r="L168" i="43"/>
  <c r="L167" i="41"/>
  <c r="I168" i="41"/>
  <c r="H47" i="7"/>
  <c r="H46" i="7"/>
  <c r="H43" i="7"/>
  <c r="H42" i="7"/>
  <c r="H41" i="7"/>
  <c r="H40" i="7"/>
  <c r="H39" i="7"/>
  <c r="H38" i="7"/>
  <c r="H35" i="7"/>
  <c r="H34" i="7"/>
  <c r="H33" i="7"/>
  <c r="H32" i="7"/>
  <c r="H29" i="7"/>
  <c r="H26" i="7"/>
  <c r="H25" i="7"/>
  <c r="H24" i="7"/>
  <c r="I96" i="7" l="1"/>
  <c r="M8" i="40"/>
  <c r="I168" i="42"/>
  <c r="L167" i="42"/>
  <c r="I171" i="41"/>
  <c r="L168" i="41"/>
  <c r="S131" i="7"/>
  <c r="S130" i="7"/>
  <c r="R132" i="7"/>
  <c r="I130" i="7"/>
  <c r="I131" i="7"/>
  <c r="H132" i="7"/>
  <c r="I171" i="42" l="1"/>
  <c r="L168" i="42"/>
  <c r="N8" i="40"/>
  <c r="U8" i="40"/>
  <c r="V8" i="40" s="1"/>
  <c r="Q64" i="7"/>
  <c r="P64" i="7"/>
  <c r="O64" i="7"/>
  <c r="N64" i="7"/>
  <c r="M64" i="7"/>
  <c r="L64" i="7"/>
  <c r="H64" i="7"/>
  <c r="B164" i="7"/>
  <c r="Q61" i="7" l="1"/>
  <c r="P61" i="7"/>
  <c r="O61" i="7"/>
  <c r="N61" i="7"/>
  <c r="M61" i="7"/>
  <c r="L61" i="7"/>
  <c r="R47" i="7" l="1"/>
  <c r="S47" i="7" l="1"/>
  <c r="D164" i="7"/>
  <c r="R64" i="7"/>
  <c r="F146" i="7" l="1"/>
  <c r="F149" i="7"/>
  <c r="F150" i="7"/>
  <c r="F151" i="7"/>
  <c r="F152" i="7"/>
  <c r="F155" i="7"/>
  <c r="F156" i="7"/>
  <c r="F157" i="7"/>
  <c r="F158" i="7"/>
  <c r="F159" i="7"/>
  <c r="F160" i="7"/>
  <c r="F163" i="7"/>
  <c r="S69" i="7" l="1"/>
  <c r="A174" i="7" l="1"/>
  <c r="A173" i="7"/>
  <c r="I151" i="7"/>
  <c r="H163" i="7"/>
  <c r="H164" i="7"/>
  <c r="H150" i="7"/>
  <c r="H151" i="7"/>
  <c r="H152" i="7"/>
  <c r="H155" i="7"/>
  <c r="H156" i="7"/>
  <c r="H157" i="7"/>
  <c r="H158" i="7"/>
  <c r="H159" i="7"/>
  <c r="H160" i="7"/>
  <c r="H146" i="7"/>
  <c r="R29" i="7"/>
  <c r="D146" i="7" s="1"/>
  <c r="R32" i="7"/>
  <c r="D149" i="7" s="1"/>
  <c r="R33" i="7"/>
  <c r="D150" i="7" s="1"/>
  <c r="R34" i="7"/>
  <c r="D151" i="7" s="1"/>
  <c r="R35" i="7"/>
  <c r="D152" i="7" s="1"/>
  <c r="R38" i="7"/>
  <c r="D155" i="7" s="1"/>
  <c r="R39" i="7"/>
  <c r="D156" i="7" s="1"/>
  <c r="R40" i="7"/>
  <c r="D157" i="7" s="1"/>
  <c r="R41" i="7"/>
  <c r="D158" i="7" s="1"/>
  <c r="R42" i="7"/>
  <c r="D159" i="7" s="1"/>
  <c r="R43" i="7"/>
  <c r="D160" i="7" s="1"/>
  <c r="R46" i="7"/>
  <c r="D163" i="7" s="1"/>
  <c r="B155" i="7"/>
  <c r="B156" i="7"/>
  <c r="B157" i="7"/>
  <c r="B158" i="7"/>
  <c r="B159" i="7"/>
  <c r="B160" i="7"/>
  <c r="B163" i="7"/>
  <c r="B149" i="7"/>
  <c r="B150" i="7"/>
  <c r="B151" i="7"/>
  <c r="B152" i="7"/>
  <c r="E152" i="7" s="1"/>
  <c r="B146" i="7"/>
  <c r="R109" i="7"/>
  <c r="H109" i="7"/>
  <c r="H111" i="7" s="1"/>
  <c r="S108" i="7"/>
  <c r="S107" i="7"/>
  <c r="S106" i="7"/>
  <c r="S105" i="7"/>
  <c r="S104" i="7"/>
  <c r="S117" i="7"/>
  <c r="S118" i="7"/>
  <c r="S120" i="7"/>
  <c r="E151" i="7" l="1"/>
  <c r="L151" i="7"/>
  <c r="I146" i="7"/>
  <c r="L146" i="7" s="1"/>
  <c r="S63" i="7"/>
  <c r="S64" i="7" s="1"/>
  <c r="E159" i="7"/>
  <c r="E157" i="7"/>
  <c r="E155" i="7"/>
  <c r="E146" i="7"/>
  <c r="E163" i="7"/>
  <c r="E160" i="7"/>
  <c r="E158" i="7"/>
  <c r="E156" i="7"/>
  <c r="S42" i="7"/>
  <c r="S40" i="7"/>
  <c r="S38" i="7"/>
  <c r="S35" i="7"/>
  <c r="S33" i="7"/>
  <c r="S29" i="7"/>
  <c r="S43" i="7"/>
  <c r="S41" i="7"/>
  <c r="S39" i="7"/>
  <c r="S34" i="7"/>
  <c r="S32" i="7"/>
  <c r="R111" i="7"/>
  <c r="S109" i="7"/>
  <c r="H113" i="7"/>
  <c r="H112" i="7"/>
  <c r="H61" i="7"/>
  <c r="S73" i="7"/>
  <c r="S74" i="7"/>
  <c r="S75" i="7"/>
  <c r="S76" i="7"/>
  <c r="S77" i="7"/>
  <c r="S78" i="7"/>
  <c r="S81" i="7"/>
  <c r="M84" i="7"/>
  <c r="M86" i="7" s="1"/>
  <c r="N84" i="7"/>
  <c r="N86" i="7" s="1"/>
  <c r="O84" i="7"/>
  <c r="O86" i="7" s="1"/>
  <c r="P84" i="7"/>
  <c r="P86" i="7" s="1"/>
  <c r="Q84" i="7"/>
  <c r="Q86" i="7" s="1"/>
  <c r="L84" i="7"/>
  <c r="H84" i="7"/>
  <c r="D7" i="40" l="1"/>
  <c r="D46" i="40" s="1"/>
  <c r="H174" i="7"/>
  <c r="I121" i="7"/>
  <c r="Q121" i="7" s="1"/>
  <c r="H123" i="79" s="1"/>
  <c r="H124" i="79" s="1"/>
  <c r="J121" i="7"/>
  <c r="J123" i="78" s="1"/>
  <c r="L86" i="7"/>
  <c r="H86" i="7"/>
  <c r="I159" i="7"/>
  <c r="L159" i="7" s="1"/>
  <c r="I157" i="7"/>
  <c r="L157" i="7" s="1"/>
  <c r="I155" i="7"/>
  <c r="L155" i="7" s="1"/>
  <c r="I163" i="7"/>
  <c r="L163" i="7" s="1"/>
  <c r="I160" i="7"/>
  <c r="L160" i="7" s="1"/>
  <c r="I158" i="7"/>
  <c r="L158" i="7" s="1"/>
  <c r="I156" i="7"/>
  <c r="L156" i="7" s="1"/>
  <c r="O121" i="7" l="1"/>
  <c r="F123" i="79" s="1"/>
  <c r="F124" i="79" s="1"/>
  <c r="I125" i="78"/>
  <c r="I122" i="7"/>
  <c r="F123" i="78"/>
  <c r="P121" i="7"/>
  <c r="G123" i="79" s="1"/>
  <c r="L121" i="7"/>
  <c r="N121" i="7"/>
  <c r="N122" i="7" s="1"/>
  <c r="M121" i="7"/>
  <c r="M122" i="7" s="1"/>
  <c r="O122" i="7"/>
  <c r="Q122" i="7"/>
  <c r="Q123" i="78"/>
  <c r="Q124" i="78" s="1"/>
  <c r="R113" i="7"/>
  <c r="R112" i="7"/>
  <c r="P122" i="7" l="1"/>
  <c r="O123" i="78"/>
  <c r="O124" i="78" s="1"/>
  <c r="R121" i="7"/>
  <c r="I176" i="7" s="1"/>
  <c r="L7" i="40"/>
  <c r="L46" i="40" s="1"/>
  <c r="I174" i="7"/>
  <c r="P123" i="78"/>
  <c r="P124" i="78" s="1"/>
  <c r="G124" i="79"/>
  <c r="G123" i="78"/>
  <c r="M123" i="78"/>
  <c r="M124" i="78" s="1"/>
  <c r="D123" i="79"/>
  <c r="L123" i="78"/>
  <c r="C123" i="79"/>
  <c r="C123" i="78" s="1"/>
  <c r="N123" i="78"/>
  <c r="N124" i="78" s="1"/>
  <c r="E123" i="79"/>
  <c r="L122" i="7"/>
  <c r="Q54" i="7"/>
  <c r="P54" i="7"/>
  <c r="O54" i="7"/>
  <c r="N54" i="7"/>
  <c r="M54" i="7"/>
  <c r="L54" i="7"/>
  <c r="A51" i="7"/>
  <c r="A18" i="7"/>
  <c r="A14" i="7"/>
  <c r="A4" i="7"/>
  <c r="T7" i="40" l="1"/>
  <c r="T46" i="40" s="1"/>
  <c r="E124" i="79"/>
  <c r="E123" i="78"/>
  <c r="D124" i="79"/>
  <c r="D123" i="78"/>
  <c r="L124" i="78"/>
  <c r="R123" i="78"/>
  <c r="I178" i="78" s="1"/>
  <c r="J192" i="78" s="1"/>
  <c r="L192" i="78" s="1"/>
  <c r="I123" i="79"/>
  <c r="I148" i="79" s="1"/>
  <c r="C124" i="79"/>
  <c r="H123" i="78" l="1"/>
  <c r="H178" i="78" s="1"/>
  <c r="R124" i="78"/>
  <c r="R125" i="78" s="1"/>
  <c r="I124" i="79"/>
  <c r="I123" i="78" l="1"/>
  <c r="I124" i="78" s="1"/>
  <c r="H124" i="78"/>
  <c r="H125" i="78" s="1"/>
  <c r="S123" i="78"/>
  <c r="S124" i="78" s="1"/>
  <c r="H192" i="78"/>
  <c r="I169" i="78"/>
  <c r="I170" i="78" s="1"/>
  <c r="H148" i="79"/>
  <c r="I125" i="79"/>
  <c r="I139" i="79"/>
  <c r="I140" i="79" s="1"/>
  <c r="H149" i="7"/>
  <c r="I192" i="78" l="1"/>
  <c r="S68" i="7"/>
  <c r="S67" i="7"/>
  <c r="S82" i="7"/>
  <c r="S70" i="7"/>
  <c r="E149" i="7"/>
  <c r="E164" i="7"/>
  <c r="I164" i="7" l="1"/>
  <c r="L164" i="7" s="1"/>
  <c r="I152" i="7"/>
  <c r="L152" i="7" s="1"/>
  <c r="I150" i="7"/>
  <c r="L150" i="7" s="1"/>
  <c r="R84" i="7"/>
  <c r="E150" i="7"/>
  <c r="I149" i="7"/>
  <c r="L149" i="7" s="1"/>
  <c r="S46" i="7"/>
  <c r="S119" i="7" l="1"/>
  <c r="S84" i="7"/>
  <c r="H143" i="7"/>
  <c r="H142" i="7"/>
  <c r="H141" i="7"/>
  <c r="B143" i="7"/>
  <c r="B142" i="7"/>
  <c r="B141" i="7"/>
  <c r="S95" i="7"/>
  <c r="S94" i="7"/>
  <c r="S93" i="7"/>
  <c r="S92" i="7"/>
  <c r="S91" i="7"/>
  <c r="I142" i="7"/>
  <c r="R26" i="7"/>
  <c r="R25" i="7"/>
  <c r="D142" i="7" s="1"/>
  <c r="R24" i="7"/>
  <c r="S24" i="7" s="1"/>
  <c r="I143" i="7" l="1"/>
  <c r="L143" i="7" s="1"/>
  <c r="R61" i="7"/>
  <c r="R86" i="7" s="1"/>
  <c r="S26" i="7"/>
  <c r="D143" i="7"/>
  <c r="E143" i="7" s="1"/>
  <c r="E142" i="7"/>
  <c r="I141" i="7"/>
  <c r="H166" i="7"/>
  <c r="S57" i="7"/>
  <c r="S59" i="7"/>
  <c r="L142" i="7"/>
  <c r="S58" i="7"/>
  <c r="S25" i="7"/>
  <c r="D141" i="7"/>
  <c r="E141" i="7" s="1"/>
  <c r="I166" i="7" l="1"/>
  <c r="S61" i="7"/>
  <c r="S86" i="7" s="1"/>
  <c r="L141" i="7"/>
  <c r="L166" i="7" s="1"/>
  <c r="S96" i="7" l="1"/>
  <c r="B136" i="7"/>
  <c r="H96" i="7" l="1"/>
  <c r="F143" i="7"/>
  <c r="F142" i="7"/>
  <c r="F141" i="7"/>
  <c r="B51" i="7"/>
  <c r="B18" i="7"/>
  <c r="H97" i="78" l="1"/>
  <c r="H99" i="78" s="1"/>
  <c r="H98" i="7"/>
  <c r="H99" i="7" s="1"/>
  <c r="R98" i="7"/>
  <c r="R99" i="7" s="1"/>
  <c r="H169" i="78" l="1"/>
  <c r="H139" i="79" s="1"/>
  <c r="H101" i="78"/>
  <c r="H175" i="78" s="1"/>
  <c r="H100" i="78"/>
  <c r="R100" i="7"/>
  <c r="H100" i="7"/>
  <c r="H145" i="79" l="1"/>
  <c r="H170" i="78"/>
  <c r="L170" i="78" s="1"/>
  <c r="C7" i="40"/>
  <c r="H173" i="7"/>
  <c r="H178" i="7" s="1"/>
  <c r="K7" i="40"/>
  <c r="K46" i="40" s="1"/>
  <c r="I173" i="7"/>
  <c r="L169" i="78"/>
  <c r="H187" i="78"/>
  <c r="H140" i="79" l="1"/>
  <c r="S7" i="40"/>
  <c r="S46" i="40" s="1"/>
  <c r="C46" i="40"/>
  <c r="I187" i="78"/>
  <c r="G46" i="40" l="1"/>
  <c r="S121" i="7"/>
  <c r="S122" i="7" s="1"/>
  <c r="H122" i="7"/>
  <c r="H167" i="7" s="1"/>
  <c r="R122" i="7"/>
  <c r="I167" i="7" s="1"/>
  <c r="O7" i="40"/>
  <c r="O46" i="40" s="1"/>
  <c r="H123" i="7" l="1"/>
  <c r="I125" i="7" s="1"/>
  <c r="W7" i="40"/>
  <c r="W46" i="40" s="1"/>
  <c r="R123" i="7"/>
  <c r="S132" i="7" s="1"/>
  <c r="H168" i="7"/>
  <c r="I132" i="7" l="1"/>
  <c r="H126" i="7"/>
  <c r="H127" i="7"/>
  <c r="R127" i="7"/>
  <c r="I175" i="7" s="1"/>
  <c r="R126" i="7"/>
  <c r="I170" i="7" s="1"/>
  <c r="L167" i="7"/>
  <c r="I168" i="7"/>
  <c r="L168" i="7" s="1"/>
  <c r="E7" i="40" l="1"/>
  <c r="E46" i="40" s="1"/>
  <c r="H175" i="7"/>
  <c r="H128" i="78"/>
  <c r="H172" i="78" s="1"/>
  <c r="H170" i="7"/>
  <c r="H171" i="7" s="1"/>
  <c r="I129" i="79"/>
  <c r="I147" i="79" s="1"/>
  <c r="I150" i="79" s="1"/>
  <c r="M7" i="40"/>
  <c r="R128" i="78"/>
  <c r="I172" i="78" s="1"/>
  <c r="I173" i="78" s="1"/>
  <c r="I128" i="79"/>
  <c r="I142" i="79" s="1"/>
  <c r="R129" i="78"/>
  <c r="I177" i="78" s="1"/>
  <c r="I181" i="78" s="1"/>
  <c r="H129" i="78"/>
  <c r="H177" i="78" s="1"/>
  <c r="I171" i="7"/>
  <c r="H147" i="79" l="1"/>
  <c r="H181" i="78"/>
  <c r="H173" i="78"/>
  <c r="H143" i="79" s="1"/>
  <c r="H142" i="79"/>
  <c r="I143" i="79"/>
  <c r="U7" i="40"/>
  <c r="M46" i="40"/>
  <c r="J191" i="78"/>
  <c r="J181" i="78"/>
  <c r="F7" i="40"/>
  <c r="I7" i="40" s="1"/>
  <c r="H191" i="78"/>
  <c r="N7" i="40"/>
  <c r="H150" i="79" l="1"/>
  <c r="L191" i="78"/>
  <c r="L193" i="78" s="1"/>
  <c r="J193" i="78"/>
  <c r="I191" i="78"/>
  <c r="H193" i="78"/>
  <c r="V7" i="40"/>
  <c r="Y7" i="40" s="1"/>
  <c r="U46" i="40"/>
  <c r="N46" i="40"/>
  <c r="Q46" i="40"/>
  <c r="F46" i="40"/>
  <c r="I193" i="78" l="1"/>
  <c r="Y46" i="40"/>
  <c r="V46" i="40"/>
  <c r="I46" i="4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el2" description="Verbinding maken met de query Tabel2 in de werkmap." type="5" refreshedVersion="0" background="1" saveData="1">
    <dbPr connection="Provider=Microsoft.Mashup.OleDb.1;Data Source=$Workbook$;Location=Tabel2;Extended Properties=&quot;&quot;" command="SELECT * FROM [Tabel2]"/>
  </connection>
</connections>
</file>

<file path=xl/sharedStrings.xml><?xml version="1.0" encoding="utf-8"?>
<sst xmlns="http://schemas.openxmlformats.org/spreadsheetml/2006/main" count="10910" uniqueCount="185">
  <si>
    <t>Paragraaf:</t>
  </si>
  <si>
    <t>Regeling:</t>
  </si>
  <si>
    <t>Begroting</t>
  </si>
  <si>
    <t>Verschil</t>
  </si>
  <si>
    <t>eenheid</t>
  </si>
  <si>
    <t>Realisatie</t>
  </si>
  <si>
    <t>HA</t>
  </si>
  <si>
    <t>KM</t>
  </si>
  <si>
    <t>STUKS</t>
  </si>
  <si>
    <t>M3</t>
  </si>
  <si>
    <t>Financiële bijdrage(n) partijen/partners:</t>
  </si>
  <si>
    <t>...</t>
  </si>
  <si>
    <t>t/m</t>
  </si>
  <si>
    <t>Waterschap:</t>
  </si>
  <si>
    <t>jaar 1</t>
  </si>
  <si>
    <t>jaar 2</t>
  </si>
  <si>
    <t>jaar 3</t>
  </si>
  <si>
    <t>jaar 4</t>
  </si>
  <si>
    <t>jaar 5</t>
  </si>
  <si>
    <t>Totaal</t>
  </si>
  <si>
    <t>gerealiseerd</t>
  </si>
  <si>
    <t>Omschrijving prestatie</t>
  </si>
  <si>
    <t>Samenvatting</t>
  </si>
  <si>
    <t>Prestaties:</t>
  </si>
  <si>
    <t>Overschrijding (&lt;0)</t>
  </si>
  <si>
    <t>Meer gerealiseerd (&lt;0)</t>
  </si>
  <si>
    <t>Minder gerealiseerd (&gt;0)</t>
  </si>
  <si>
    <t>t.o.v. begroting</t>
  </si>
  <si>
    <t>Kosten:</t>
  </si>
  <si>
    <t>Aandeel waterschap</t>
  </si>
  <si>
    <t>Onderschrijding (&gt;0)</t>
  </si>
  <si>
    <t>van de begroting</t>
  </si>
  <si>
    <t>Geplande doorlooptijd</t>
  </si>
  <si>
    <t>Werkelijke doorlooptijd</t>
  </si>
  <si>
    <t>Financiën:</t>
  </si>
  <si>
    <t>Opbrengsten: financiële bijdrage(n) partijen/partners:</t>
  </si>
  <si>
    <t>Saldo</t>
  </si>
  <si>
    <t>FORMAT BEGROTING &amp; VERANTWOORDING GECONSOLIDEERD</t>
  </si>
  <si>
    <t>Loopt voor op planning</t>
  </si>
  <si>
    <t>Volgens planning</t>
  </si>
  <si>
    <t>Loopt achter op planning</t>
  </si>
  <si>
    <r>
      <t xml:space="preserve">Voortgang projectonderdeel
- Voor op planning (groen)
- Volgens planning (geel)
- Achter op planning (rood)
</t>
    </r>
    <r>
      <rPr>
        <i/>
        <sz val="10"/>
        <color theme="1"/>
        <rFont val="Futura Book"/>
        <family val="2"/>
      </rPr>
      <t>(selecteer vanuit keuzemenu)</t>
    </r>
  </si>
  <si>
    <t>-</t>
  </si>
  <si>
    <t>Alleen de grijze velden hoeven te worden ingevuld. De overige velden zijn beveiligd.</t>
  </si>
  <si>
    <t>Realisatie (in kader van voortgangs-/eindrapportage)</t>
  </si>
  <si>
    <t>Waarmerk accountant:</t>
  </si>
  <si>
    <t>Datum:</t>
  </si>
  <si>
    <t>TBV VOORTGANG / VASTSTELLING</t>
  </si>
  <si>
    <t>TBV AANVRAAG</t>
  </si>
  <si>
    <t>ALGEMEEN</t>
  </si>
  <si>
    <t>Toelichting op invullen format begroting en verantwoording:</t>
  </si>
  <si>
    <t>Daar waar rekening gehouden kan worden met het automatisch invullen van relevante velden is dat gedaan. Totaalblad is geheel geautomatiseerd en de bijlage accountant nagenoeg (zie onderdeel voortgang/vaststelling) ook.</t>
  </si>
  <si>
    <t>Projectnaam:</t>
  </si>
  <si>
    <t>jaar 6</t>
  </si>
  <si>
    <t>Bijdrageregeling RWP</t>
  </si>
  <si>
    <t>§ 1 Uitvoering KRW en DHZ</t>
  </si>
  <si>
    <t>Specificeer deze hieronder voor KRW:</t>
  </si>
  <si>
    <t>Specificeer deze hieronder voor DHZ:</t>
  </si>
  <si>
    <t>gemeente x</t>
  </si>
  <si>
    <t>EU subsidies</t>
  </si>
  <si>
    <t>iemand anders…</t>
  </si>
  <si>
    <t>Specificeer deze hieronder voor DPRA:</t>
  </si>
  <si>
    <r>
      <t xml:space="preserve">Totaal bijdragen </t>
    </r>
    <r>
      <rPr>
        <b/>
        <sz val="10"/>
        <rFont val="Futura Book"/>
        <family val="2"/>
      </rPr>
      <t>derden</t>
    </r>
    <r>
      <rPr>
        <b/>
        <sz val="10"/>
        <color theme="1"/>
        <rFont val="Futura Book"/>
        <family val="2"/>
      </rPr>
      <t xml:space="preserve"> KRW</t>
    </r>
  </si>
  <si>
    <r>
      <t>Totaal bijdragen</t>
    </r>
    <r>
      <rPr>
        <b/>
        <sz val="10"/>
        <rFont val="Futura Book"/>
        <family val="2"/>
      </rPr>
      <t xml:space="preserve"> derden</t>
    </r>
    <r>
      <rPr>
        <b/>
        <sz val="10"/>
        <color theme="1"/>
        <rFont val="Futura Book"/>
        <family val="2"/>
      </rPr>
      <t xml:space="preserve"> DPRA</t>
    </r>
  </si>
  <si>
    <t>Totaal bijdragen derden DHZ</t>
  </si>
  <si>
    <t>Eigen bijdrage waterschap</t>
  </si>
  <si>
    <t>Gereed</t>
  </si>
  <si>
    <t>Waarmerk bestuur:</t>
  </si>
  <si>
    <t>DHZ rijksbijdrage</t>
  </si>
  <si>
    <t>Status</t>
  </si>
  <si>
    <t>DHZ</t>
  </si>
  <si>
    <t>Deelproject</t>
  </si>
  <si>
    <t>Bij de kosten en opbrengsten zijn de activiteiten a t/m h verdeeld in drie categorieën: KRW, klimaatadaptatiemaatregelen en DHZ. Deze onderverdeling is gemaakt aangezien het drie verschillende budgetten betreffen intern bij de provincie. In verband met de inhoudelijke overlap tussen deze drie categorieën, is het soms ook mogelijk om een DHZ rijksbijdrage bij activiteit a t/m e toe te voegen. Dit dient handmatig ingevoerd te worden onder ‘opbrengsten’. Deze cellen zijn grijs. De DHZ rijksbijdrage mag nooit meer dan 25% van het (deel)project beslaan, wat automatisch aangegeven wordt.</t>
  </si>
  <si>
    <t xml:space="preserve">     - Verbeteren bodemstructuur</t>
  </si>
  <si>
    <t xml:space="preserve">     - Investeringen in gerichte watergeefsystemen</t>
  </si>
  <si>
    <t xml:space="preserve">     - Water (lokaal) opvangen en opslaan als voorraad voor droge perioden en opvangen van piekafvoeren</t>
  </si>
  <si>
    <t xml:space="preserve">     - Planvorming en bedrijfsgerichte stimuleringsplannen voor klimaatadaptatie</t>
  </si>
  <si>
    <t xml:space="preserve">     - Besparen drinkwater</t>
  </si>
  <si>
    <t xml:space="preserve">     - Hergebruik water</t>
  </si>
  <si>
    <t xml:space="preserve">     - Functie veranderen in ruimte voor water</t>
  </si>
  <si>
    <t xml:space="preserve">     - Grondgebruik permanent aanpassen op vergroten waterbeschikbaarheid: naaldbos omzetten in heide of loofbos</t>
  </si>
  <si>
    <t xml:space="preserve">     - Herinrichting stedelijk gebied</t>
  </si>
  <si>
    <t xml:space="preserve">     - Conservering op perceelniveau</t>
  </si>
  <si>
    <t xml:space="preserve">    - Klimaatrobuuste inrichting regionaal systeem zoals beekherstel en herprofilering leggerwaterlopen</t>
  </si>
  <si>
    <t xml:space="preserve">     - Klimaatrobuuste inrichting regionaal systeem zoals beekherstel en herprofilering leggerwaterlopen</t>
  </si>
  <si>
    <t xml:space="preserve">     - Optimalisatie operationeel peilbeheer in hoofdsysteem van regionale beheerders</t>
  </si>
  <si>
    <t>e.  Klimaatadaptatiemaatregelen t.b.v. verminderen wateroverlast bebouwd gebied</t>
  </si>
  <si>
    <t>f.   Klimaatrobuuste watersystemen in het beheergebied DHZ, in de vorm van:</t>
  </si>
  <si>
    <t>g.  Efficiënt watergebruik in het beheergebied DHZ, in de vorm van:</t>
  </si>
  <si>
    <t>h.  Ruimtelijke adaptatie in het beheergebied DHZ, in de vorm van:</t>
  </si>
  <si>
    <t>b.  Beek- en kreekherstel:</t>
  </si>
  <si>
    <t>a.  Verdrogingsbestrijding:</t>
  </si>
  <si>
    <t>c.  Het opheffen van een vismigratieknelpunt:</t>
  </si>
  <si>
    <t>a.  Verdrogingsbestrijding:</t>
  </si>
  <si>
    <t>b.  Beek- en kreekherstel:</t>
  </si>
  <si>
    <t>c.  Het opheffen van een vismigratieknelpunt:</t>
  </si>
  <si>
    <t xml:space="preserve">    - Optimalisatie operationeel peilbeheer in hoofdsysteem van regionale beheerders</t>
  </si>
  <si>
    <t xml:space="preserve">    - Conservering op perceelniveau</t>
  </si>
  <si>
    <t xml:space="preserve">    - Herinrichting stedelijk gebied</t>
  </si>
  <si>
    <t>Vaste percentage</t>
  </si>
  <si>
    <t>Inclusief bijdrage Provincie Noord-Brabant?</t>
  </si>
  <si>
    <t>Nieuwe verdeling:</t>
  </si>
  <si>
    <t>Realisaties</t>
  </si>
  <si>
    <t>Restantplafond o.b.v. begroting</t>
  </si>
  <si>
    <t>Aandeel waterschap (50%)</t>
  </si>
  <si>
    <t>Kosten te verdelen waterschap/provincie KRW (kosten -/- opbrengsten)</t>
  </si>
  <si>
    <t>Kosten te verdelen waterschap/provincie DHZ (kosten -/- opbrengsten)</t>
  </si>
  <si>
    <t>Kosten te verdelen waterschap/provincie DPRA (kosten -/- opbrengsten)</t>
  </si>
  <si>
    <t>begroot</t>
  </si>
  <si>
    <t>% DHZ-Rijksbijdrage</t>
  </si>
  <si>
    <t>ja/nee</t>
  </si>
  <si>
    <t>DHZ-maatregel?</t>
  </si>
  <si>
    <t>Eenheid</t>
  </si>
  <si>
    <t>DEELPROJECT GEHEEL GEREED?</t>
  </si>
  <si>
    <t>JA</t>
  </si>
  <si>
    <t>NEE</t>
  </si>
  <si>
    <t>Aandeel waterschap:</t>
  </si>
  <si>
    <t>BEGROTING</t>
  </si>
  <si>
    <t>H100</t>
  </si>
  <si>
    <t>H113</t>
  </si>
  <si>
    <t>H123</t>
  </si>
  <si>
    <t>R100</t>
  </si>
  <si>
    <t>R113</t>
  </si>
  <si>
    <t>R123</t>
  </si>
  <si>
    <t>TOTAAL</t>
  </si>
  <si>
    <t>WERKELIJKE KOSTEN PROJECT</t>
  </si>
  <si>
    <t>Deelproject geheel gereed?</t>
  </si>
  <si>
    <t>Naast de algemene gegevens is het voor de aanvraag alleen relevant om bij de deelprojecten de kolommen B t/m G in te vullen. De realisatie kolommen zijn nog niet aan de orde. Deze volgen bij voortgang/vaststelling.</t>
  </si>
  <si>
    <t>Hou bij het invullen van de DHZ begroting rekening met de beschikbaarheid van de provinciale DHZ middelen. Op tabblad ‘totaal’ kunt u de uitputting van de DHZ middelen volgen. Indien de provinciale middelen niet langer toereikend zijn, dient de verdeling tussen provincie en waterschap aangepast te worden (zie regel 125 en 129).</t>
  </si>
  <si>
    <t>Beschikbaar voor bijdrage</t>
  </si>
  <si>
    <t>Totale bijdrage</t>
  </si>
  <si>
    <t xml:space="preserve">Toelichting op de gebruikte kleuren bij onderdeel prestaties: bij prestaties worden de waarden in kolom "saldo" (kolom S) groen gepresenteerd wanneer de geplande prestatie is bereikt of overschreden en dus negatief en in roze gepresenteerd wanneer men de geplande prestatie nog niet heeft bereikt. </t>
  </si>
  <si>
    <t>Toelichting op de gebruikte kleuren bij onderdeel financiën: bij de financiën worden de waarden in kolom "saldo"
(kolom S) positief en in groen gepresenteerd wanneer de werkelijke kosten lager zijn dan begroot of wanneer de bijdragen van derden partijen hoger zijn dan begroot. Bij hogere kosten dan begroot of lagere inkomsten dan begroot wordt het "saldo" negatief en in roze gepresenteerd.</t>
  </si>
  <si>
    <t>Restantplafond o.b.v. realisatie</t>
  </si>
  <si>
    <t>Beschikbaar plafond</t>
  </si>
  <si>
    <t>Bijdrage partners</t>
  </si>
  <si>
    <t>VERDELING:</t>
  </si>
  <si>
    <t>(format t.b.v. controle accountant)</t>
  </si>
  <si>
    <r>
      <t xml:space="preserve">TOTAAL </t>
    </r>
    <r>
      <rPr>
        <sz val="10"/>
        <color theme="1"/>
        <rFont val="Futura Book"/>
        <family val="2"/>
      </rPr>
      <t xml:space="preserve">
</t>
    </r>
    <r>
      <rPr>
        <sz val="9"/>
        <color theme="1"/>
        <rFont val="Futura Book"/>
        <family val="2"/>
      </rPr>
      <t>(excl. rijksbijdrage)</t>
    </r>
  </si>
  <si>
    <t>H167 = H95+H108+H121</t>
  </si>
  <si>
    <t>I176 = R95+R108+R121</t>
  </si>
  <si>
    <t>Provinciaal deel:
KRW</t>
  </si>
  <si>
    <t>Provinciaal deel: 
DPRA</t>
  </si>
  <si>
    <t>Provinciaal deel: 
DHZ</t>
  </si>
  <si>
    <r>
      <t>TOTAAL</t>
    </r>
    <r>
      <rPr>
        <sz val="10"/>
        <color theme="1"/>
        <rFont val="Futura Book"/>
        <family val="2"/>
      </rPr>
      <t xml:space="preserve"> 
(incl. rijksbijdrage)</t>
    </r>
  </si>
  <si>
    <t>Rijksbijdrage:
DHZ</t>
  </si>
  <si>
    <t>Rijksbijdrage: 
DHZ</t>
  </si>
  <si>
    <t>VERSCHIL (begroot -/- werkelijk)</t>
  </si>
  <si>
    <t>cel in tabblad DP:</t>
  </si>
  <si>
    <t>In tegenstelling tot de vorige planperiode dient bij de aanvraag de begroting uitgesplitst te worden in jaren op grond van het Besluit Begroting en Verantwoording (BBV) om de bijdragelast toe te rekenen aan kalenderjaren.</t>
  </si>
  <si>
    <t>Bijdrage Provincie Noord-Brabant KRW</t>
  </si>
  <si>
    <t>Bijdrage Provincie Noord-Brabant DPRA</t>
  </si>
  <si>
    <t>Bijdrage Provincie Noord-Brabant DHZ (50%)</t>
  </si>
  <si>
    <t>Bijdrage Provincie Noord-Brabant DHZ (anders dan 50%)</t>
  </si>
  <si>
    <t>Bijdrage Provincie Noord-Brabant DHZ</t>
  </si>
  <si>
    <t>Bijdrage Provincie Noord-Brabant KRW:</t>
  </si>
  <si>
    <t>Bijdrage Provincie Noord-Brabant DPRA:</t>
  </si>
  <si>
    <t>Totaal bijdrage Provincie Noord-Brabant KRW</t>
  </si>
  <si>
    <t>Totaal bijdrage Provincie Noord-Brabant DPRA</t>
  </si>
  <si>
    <t>Aandeel DHZ rijk in bijdrage DHZ</t>
  </si>
  <si>
    <t>Aandeel PNB DHZ budget in bijdrage DHZ</t>
  </si>
  <si>
    <t>Totaal bijdrage DHZ rijk + PNB</t>
  </si>
  <si>
    <t>Totaaloverzicht deelprojecten financiën:</t>
  </si>
  <si>
    <t>Subtotaal: bruto kosten KRW in aanmerking komende voor bijdrage</t>
  </si>
  <si>
    <t>Subtotaal: bruto kosten DPRA in aanmerking komende voor bijdrage</t>
  </si>
  <si>
    <t>Subtotaal: bruto kosten DHZ in aanmerking komende voor bijdrage</t>
  </si>
  <si>
    <t>Totaal bruto kosten in aanmerking komende voor bijdrage</t>
  </si>
  <si>
    <t>Totaal netto kosten in aanmerking komende voor bijdrage</t>
  </si>
  <si>
    <t>In de tab 'bijlage bestuur-accountant' is een bijlage opgenomen welke de bestuurder jaarlijks dient te waarmerken t.b.v. het voortgangsoverleg. Tevens dient de accountant deze tab bij de vaststelling van DHZ projecten te waarmerken.</t>
  </si>
  <si>
    <t>Verleende subsidie (conform beschikking)</t>
  </si>
  <si>
    <t>In de tab 'bijlage bestuur-accountant' dient uitsluitend het verleende bedrag (conform beschikking) ingevuld te worden. De andere cellen worden automatisch gevuld</t>
  </si>
  <si>
    <t>d.  VERVALLEN (niet invullen)</t>
  </si>
  <si>
    <t>Onderdeel 'd' is komen te vervallen ten opzichte van vorige aanvraagperiode. Deze staat op 'vervallen' en hoeft niet meer ingevuld te worden.</t>
  </si>
  <si>
    <t>Korte toelichting</t>
  </si>
  <si>
    <t>Geef bij het onderdeel financiën aan wat de status (kolom U) is van de realisatie van de financiën (conform geplande raming, niet conform geplande raming). Geef vervolgens altijd een korte toelichting.</t>
  </si>
  <si>
    <t>Geef bij het onderdeel prestaties aan wat de status (kolom U) is van de realisatie van de prestatie (achter op planning, voor op planning, volgens planning of gereed). Geef vervolgens altijd een korte toelichting.</t>
  </si>
  <si>
    <r>
      <t xml:space="preserve">Voortgang projectonderdeel
- Conform geplande raming
- Niet conform geplande raming
</t>
    </r>
    <r>
      <rPr>
        <i/>
        <sz val="10"/>
        <color theme="1"/>
        <rFont val="Futura Book"/>
        <family val="2"/>
      </rPr>
      <t>(selecteer vanuit keuzemenu)</t>
    </r>
  </si>
  <si>
    <t>Conform geplande raming</t>
  </si>
  <si>
    <t>Niet conform geplande raming</t>
  </si>
  <si>
    <t>Rijksbijdrage: RPML</t>
  </si>
  <si>
    <t>Rijksbijdrage RPML</t>
  </si>
  <si>
    <t>Totaal Rijksbijdrage RPML</t>
  </si>
  <si>
    <t>Aa en Maas</t>
  </si>
  <si>
    <t>Wijzig de kolommen (B t/m G) m.b.t. de begroting niet bij het invullen van de voortgangsrapportage, zodat deze overeenkomen met de beschikking. Geef wel aan wanneer wordt verwacht dat prestaties en middelen op een ander moment worden gerealiseerd dan oorspronkelijk begroot in de kolommen realisatie en prognose (L t/m Q). Wanneer een jaar reeds is verstreken/afgerond, verwerk dan het voorgaande jaar als realisatie en verdeel het restant van de te maken prestaties en kosten over de resterende jaren. 
Bij een eventuele tussentijdse herziening van het verleende bedrag (bijstelling naar beneden) dient ook weer de begroting (kolommen B t/m G van de deelprojecten) hierop te zijn afgestemd.</t>
  </si>
  <si>
    <t>Realisatie en prognose (in kader van voortgangs-/eindrapportage)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</si>
</sst>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3" formatCode="_ * #,##0.00_ ;_ * \-#,##0.00_ ;_ * &quot;-&quot;??_ ;_ @_ "/>
    <numFmt numFmtId="164" formatCode="_ [$€-2]\ * #,##0_ ;_ [$€-2]\ * \-#,##0_ ;_ [$€-2]\ * &quot;-&quot;??_ ;_ @_ "/>
    <numFmt numFmtId="165" formatCode="dd/mm/yyyy"/>
    <numFmt numFmtId="166" formatCode="_ * #,##0_ ;_ * \-#,##0_ ;_ * &quot;-&quot;??_ ;_ @_ "/>
    <numFmt numFmtId="167" formatCode="&quot;€&quot;\ #,##0"/>
    <numFmt numFmtId="168" formatCode="0.0%"/>
    <numFmt numFmtId="169" formatCode="_ [$€-2]\ * #,##0.00_ ;_ [$€-2]\ * \-#,##0.00_ ;_ [$€-2]\ * &quot;-&quot;??_ ;_ @_ "/>
  </numFmts>
  <fonts count="42">
    <font>
      <sz val="10"/>
      <color theme="1"/>
      <name val="Futura Book"/>
      <family val="2"/>
    </font>
    <font>
      <sz val="10"/>
      <color theme="1"/>
      <name val="Futura Book"/>
      <family val="2"/>
    </font>
    <font>
      <b/>
      <sz val="10"/>
      <color theme="1"/>
      <name val="Futura Book"/>
      <family val="2"/>
    </font>
    <font>
      <b/>
      <sz val="30"/>
      <color theme="1"/>
      <name val="Futura Book"/>
      <family val="2"/>
    </font>
    <font>
      <sz val="12"/>
      <color theme="1"/>
      <name val="Futura Book"/>
      <family val="2"/>
    </font>
    <font>
      <b/>
      <u/>
      <sz val="10"/>
      <color theme="1"/>
      <name val="Futura Book"/>
      <family val="2"/>
    </font>
    <font>
      <sz val="8"/>
      <color theme="1"/>
      <name val="Futura Book"/>
      <family val="2"/>
    </font>
    <font>
      <b/>
      <sz val="10"/>
      <color rgb="FFFF0000"/>
      <name val="Futura Book"/>
      <family val="2"/>
    </font>
    <font>
      <sz val="10"/>
      <color rgb="FFFF0000"/>
      <name val="Futura Book"/>
      <family val="2"/>
    </font>
    <font>
      <b/>
      <sz val="10"/>
      <color rgb="FF0070C0"/>
      <name val="Futura Book"/>
      <family val="2"/>
    </font>
    <font>
      <sz val="10"/>
      <color rgb="FF0070C0"/>
      <name val="Futura Book"/>
      <family val="2"/>
    </font>
    <font>
      <b/>
      <sz val="14"/>
      <color theme="0"/>
      <name val="Futura Book"/>
      <family val="2"/>
    </font>
    <font>
      <sz val="14"/>
      <color theme="0"/>
      <name val="Futura Book"/>
      <family val="2"/>
    </font>
    <font>
      <b/>
      <sz val="20"/>
      <color theme="0"/>
      <name val="Futura Book"/>
      <family val="2"/>
    </font>
    <font>
      <sz val="20"/>
      <color theme="0"/>
      <name val="Futura Book"/>
      <family val="2"/>
    </font>
    <font>
      <b/>
      <sz val="10"/>
      <name val="Futura Book"/>
      <family val="2"/>
    </font>
    <font>
      <sz val="15"/>
      <color theme="1"/>
      <name val="Futura Book"/>
      <family val="2"/>
    </font>
    <font>
      <b/>
      <u/>
      <sz val="15"/>
      <color theme="1"/>
      <name val="Futura Book"/>
      <family val="2"/>
    </font>
    <font>
      <b/>
      <sz val="15"/>
      <color theme="1"/>
      <name val="Futura Book"/>
      <family val="2"/>
    </font>
    <font>
      <sz val="16"/>
      <color theme="1"/>
      <name val="Futura Book"/>
      <family val="2"/>
    </font>
    <font>
      <sz val="14"/>
      <color theme="1"/>
      <name val="Futura Book"/>
      <family val="2"/>
    </font>
    <font>
      <b/>
      <sz val="16"/>
      <color theme="1"/>
      <name val="Futura Book"/>
      <family val="2"/>
    </font>
    <font>
      <i/>
      <sz val="10"/>
      <color theme="1"/>
      <name val="Futura Book"/>
      <family val="2"/>
    </font>
    <font>
      <u/>
      <sz val="12"/>
      <color theme="1"/>
      <name val="Futura Book"/>
      <family val="2"/>
    </font>
    <font>
      <b/>
      <u/>
      <sz val="14"/>
      <color theme="1"/>
      <name val="Futura Book"/>
      <family val="2"/>
    </font>
    <font>
      <sz val="10"/>
      <color theme="0"/>
      <name val="Futura Book"/>
      <family val="2"/>
    </font>
    <font>
      <b/>
      <sz val="10"/>
      <color theme="1"/>
      <name val="Futura Book"/>
      <family val="2"/>
    </font>
    <font>
      <b/>
      <sz val="10"/>
      <name val="Futura Book"/>
      <family val="2"/>
    </font>
    <font>
      <b/>
      <i/>
      <sz val="12"/>
      <color theme="1"/>
      <name val="Futura Book"/>
      <family val="2"/>
    </font>
    <font>
      <sz val="10"/>
      <name val="Futura Book"/>
      <family val="2"/>
    </font>
    <font>
      <sz val="10"/>
      <name val="Futura Book"/>
      <family val="2"/>
    </font>
    <font>
      <b/>
      <sz val="16"/>
      <name val="Futura Book"/>
      <family val="2"/>
    </font>
    <font>
      <b/>
      <u/>
      <sz val="10"/>
      <name val="Futura Book"/>
      <family val="2"/>
    </font>
    <font>
      <sz val="8"/>
      <color rgb="FFFF0000"/>
      <name val="Futura Book"/>
      <family val="2"/>
    </font>
    <font>
      <sz val="8"/>
      <name val="Futura Book"/>
      <family val="2"/>
    </font>
    <font>
      <b/>
      <sz val="8"/>
      <color rgb="FFFF0000"/>
      <name val="Futura Book"/>
      <family val="2"/>
    </font>
    <font>
      <b/>
      <sz val="10"/>
      <color theme="0"/>
      <name val="Futura Book"/>
      <family val="2"/>
    </font>
    <font>
      <b/>
      <sz val="8"/>
      <name val="Futura Book"/>
      <family val="2"/>
    </font>
    <font>
      <sz val="9"/>
      <color theme="1"/>
      <name val="Futura Book"/>
      <family val="2"/>
    </font>
    <font>
      <b/>
      <u/>
      <sz val="20"/>
      <color theme="1"/>
      <name val="Futura Book"/>
      <family val="2"/>
    </font>
    <font>
      <sz val="11"/>
      <color theme="1"/>
      <name val="Calibri"/>
      <family val="2"/>
      <scheme val="minor"/>
    </font>
    <font>
      <b/>
      <sz val="9"/>
      <color theme="1"/>
      <name val="Futura Book"/>
      <family val="2"/>
    </font>
  </fonts>
  <fills count="1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0" fontId="40" fillId="0" borderId="0"/>
  </cellStyleXfs>
  <cellXfs count="582">
    <xf numFmtId="0" fontId="0" fillId="0" borderId="0" xfId="0"/>
    <xf numFmtId="0" fontId="3" fillId="0" borderId="0" xfId="0" applyFont="1"/>
    <xf numFmtId="0" fontId="0" fillId="0" borderId="0" xfId="0" applyAlignment="1">
      <alignment horizontal="center"/>
    </xf>
    <xf numFmtId="0" fontId="0" fillId="0" borderId="17" xfId="0" applyBorder="1"/>
    <xf numFmtId="0" fontId="0" fillId="0" borderId="5" xfId="0" applyBorder="1"/>
    <xf numFmtId="0" fontId="0" fillId="0" borderId="6" xfId="0" applyBorder="1"/>
    <xf numFmtId="0" fontId="0" fillId="0" borderId="17" xfId="0" applyBorder="1" applyAlignment="1">
      <alignment wrapText="1"/>
    </xf>
    <xf numFmtId="43" fontId="0" fillId="0" borderId="8" xfId="1" applyFont="1" applyFill="1" applyBorder="1" applyProtection="1"/>
    <xf numFmtId="0" fontId="0" fillId="0" borderId="16" xfId="0" applyBorder="1"/>
    <xf numFmtId="0" fontId="2" fillId="0" borderId="0" xfId="0" applyFont="1"/>
    <xf numFmtId="3" fontId="0" fillId="0" borderId="0" xfId="0" applyNumberFormat="1"/>
    <xf numFmtId="0" fontId="2" fillId="0" borderId="5" xfId="0" applyFont="1" applyBorder="1"/>
    <xf numFmtId="3" fontId="2" fillId="0" borderId="0" xfId="0" applyNumberFormat="1" applyFont="1"/>
    <xf numFmtId="167" fontId="0" fillId="0" borderId="6" xfId="0" applyNumberFormat="1" applyBorder="1"/>
    <xf numFmtId="167" fontId="0" fillId="0" borderId="17" xfId="1" applyNumberFormat="1" applyFont="1" applyBorder="1" applyProtection="1"/>
    <xf numFmtId="167" fontId="0" fillId="0" borderId="18" xfId="1" applyNumberFormat="1" applyFont="1" applyBorder="1" applyProtection="1"/>
    <xf numFmtId="167" fontId="0" fillId="0" borderId="0" xfId="0" applyNumberFormat="1"/>
    <xf numFmtId="167" fontId="0" fillId="0" borderId="16" xfId="0" applyNumberFormat="1" applyBorder="1"/>
    <xf numFmtId="167" fontId="0" fillId="0" borderId="18" xfId="0" applyNumberFormat="1" applyBorder="1"/>
    <xf numFmtId="0" fontId="8" fillId="0" borderId="0" xfId="0" applyFont="1"/>
    <xf numFmtId="0" fontId="8" fillId="0" borderId="7" xfId="0" applyFont="1" applyBorder="1"/>
    <xf numFmtId="167" fontId="8" fillId="0" borderId="8" xfId="0" applyNumberFormat="1" applyFont="1" applyBorder="1"/>
    <xf numFmtId="3" fontId="8" fillId="0" borderId="8" xfId="0" applyNumberFormat="1" applyFont="1" applyBorder="1"/>
    <xf numFmtId="0" fontId="10" fillId="0" borderId="0" xfId="0" applyFont="1"/>
    <xf numFmtId="0" fontId="9" fillId="0" borderId="0" xfId="0" applyFont="1"/>
    <xf numFmtId="0" fontId="11" fillId="3" borderId="2" xfId="0" applyFont="1" applyFill="1" applyBorder="1"/>
    <xf numFmtId="0" fontId="13" fillId="3" borderId="16" xfId="0" applyFont="1" applyFill="1" applyBorder="1"/>
    <xf numFmtId="0" fontId="14" fillId="3" borderId="19" xfId="0" applyFont="1" applyFill="1" applyBorder="1"/>
    <xf numFmtId="0" fontId="13" fillId="3" borderId="20" xfId="0" applyFont="1" applyFill="1" applyBorder="1"/>
    <xf numFmtId="0" fontId="13" fillId="3" borderId="21" xfId="0" applyFont="1" applyFill="1" applyBorder="1"/>
    <xf numFmtId="0" fontId="0" fillId="2" borderId="6" xfId="0" applyFill="1" applyBorder="1" applyProtection="1">
      <protection locked="0"/>
    </xf>
    <xf numFmtId="0" fontId="0" fillId="2" borderId="5" xfId="0" applyFill="1" applyBorder="1" applyProtection="1">
      <protection locked="0"/>
    </xf>
    <xf numFmtId="0" fontId="0" fillId="0" borderId="4" xfId="0" applyBorder="1"/>
    <xf numFmtId="0" fontId="0" fillId="0" borderId="7" xfId="0" applyBorder="1"/>
    <xf numFmtId="0" fontId="0" fillId="0" borderId="8" xfId="0" applyBorder="1"/>
    <xf numFmtId="0" fontId="2" fillId="0" borderId="8" xfId="0" applyFont="1" applyBorder="1"/>
    <xf numFmtId="0" fontId="2" fillId="0" borderId="18" xfId="0" applyFont="1" applyBorder="1"/>
    <xf numFmtId="0" fontId="2" fillId="0" borderId="19" xfId="0" applyFont="1" applyBorder="1" applyAlignment="1">
      <alignment horizontal="right"/>
    </xf>
    <xf numFmtId="0" fontId="2" fillId="0" borderId="20" xfId="0" applyFont="1" applyBorder="1" applyAlignment="1">
      <alignment horizontal="right"/>
    </xf>
    <xf numFmtId="42" fontId="2" fillId="0" borderId="19" xfId="0" applyNumberFormat="1" applyFont="1" applyBorder="1" applyAlignment="1">
      <alignment horizontal="right"/>
    </xf>
    <xf numFmtId="42" fontId="2" fillId="0" borderId="20" xfId="0" applyNumberFormat="1" applyFont="1" applyBorder="1" applyAlignment="1">
      <alignment horizontal="right"/>
    </xf>
    <xf numFmtId="42" fontId="2" fillId="0" borderId="21" xfId="0" applyNumberFormat="1" applyFont="1" applyBorder="1" applyAlignment="1">
      <alignment horizontal="right"/>
    </xf>
    <xf numFmtId="43" fontId="0" fillId="0" borderId="5" xfId="1" applyFont="1" applyFill="1" applyBorder="1" applyProtection="1"/>
    <xf numFmtId="43" fontId="0" fillId="0" borderId="0" xfId="1" applyFont="1" applyFill="1" applyBorder="1" applyProtection="1"/>
    <xf numFmtId="167" fontId="0" fillId="0" borderId="2" xfId="0" applyNumberFormat="1" applyBorder="1"/>
    <xf numFmtId="167" fontId="0" fillId="0" borderId="3" xfId="0" applyNumberFormat="1" applyBorder="1"/>
    <xf numFmtId="167" fontId="0" fillId="0" borderId="4" xfId="0" applyNumberFormat="1" applyBorder="1"/>
    <xf numFmtId="167" fontId="0" fillId="0" borderId="5" xfId="0" applyNumberFormat="1" applyBorder="1"/>
    <xf numFmtId="43" fontId="0" fillId="0" borderId="7" xfId="1" applyFont="1" applyFill="1" applyBorder="1" applyProtection="1"/>
    <xf numFmtId="167" fontId="0" fillId="0" borderId="7" xfId="0" applyNumberFormat="1" applyBorder="1"/>
    <xf numFmtId="167" fontId="0" fillId="0" borderId="8" xfId="0" applyNumberFormat="1" applyBorder="1"/>
    <xf numFmtId="167" fontId="0" fillId="0" borderId="9" xfId="0" applyNumberFormat="1" applyBorder="1"/>
    <xf numFmtId="0" fontId="2" fillId="0" borderId="1" xfId="0" applyFont="1" applyBorder="1"/>
    <xf numFmtId="0" fontId="2" fillId="0" borderId="6" xfId="0" applyFont="1" applyBorder="1"/>
    <xf numFmtId="167" fontId="2" fillId="0" borderId="7" xfId="0" applyNumberFormat="1" applyFont="1" applyBorder="1"/>
    <xf numFmtId="167" fontId="2" fillId="0" borderId="8" xfId="0" applyNumberFormat="1" applyFont="1" applyBorder="1"/>
    <xf numFmtId="0" fontId="2" fillId="0" borderId="17" xfId="0" applyFont="1" applyBorder="1"/>
    <xf numFmtId="0" fontId="8" fillId="0" borderId="8" xfId="0" applyFont="1" applyBorder="1"/>
    <xf numFmtId="0" fontId="8" fillId="0" borderId="9" xfId="0" applyFont="1" applyBorder="1"/>
    <xf numFmtId="0" fontId="0" fillId="6" borderId="17" xfId="0" applyFill="1" applyBorder="1"/>
    <xf numFmtId="0" fontId="6" fillId="6" borderId="17" xfId="0" applyFont="1" applyFill="1" applyBorder="1" applyAlignment="1">
      <alignment horizontal="center"/>
    </xf>
    <xf numFmtId="0" fontId="0" fillId="6" borderId="18" xfId="0" applyFill="1" applyBorder="1"/>
    <xf numFmtId="0" fontId="0" fillId="6" borderId="7" xfId="0" applyFill="1" applyBorder="1"/>
    <xf numFmtId="0" fontId="6" fillId="6" borderId="18" xfId="0" applyFont="1" applyFill="1" applyBorder="1" applyAlignment="1">
      <alignment horizontal="center"/>
    </xf>
    <xf numFmtId="43" fontId="0" fillId="0" borderId="2" xfId="1" applyFont="1" applyFill="1" applyBorder="1" applyProtection="1"/>
    <xf numFmtId="43" fontId="0" fillId="0" borderId="3" xfId="1" applyFont="1" applyFill="1" applyBorder="1" applyProtection="1"/>
    <xf numFmtId="0" fontId="0" fillId="0" borderId="9" xfId="0" applyBorder="1"/>
    <xf numFmtId="0" fontId="2" fillId="0" borderId="21" xfId="0" applyFont="1" applyBorder="1"/>
    <xf numFmtId="4" fontId="0" fillId="0" borderId="0" xfId="0" applyNumberFormat="1"/>
    <xf numFmtId="4" fontId="0" fillId="0" borderId="8" xfId="0" applyNumberFormat="1" applyBorder="1"/>
    <xf numFmtId="167" fontId="2" fillId="0" borderId="3" xfId="0" applyNumberFormat="1" applyFont="1" applyBorder="1"/>
    <xf numFmtId="167" fontId="2" fillId="0" borderId="2" xfId="0" applyNumberFormat="1" applyFont="1" applyBorder="1"/>
    <xf numFmtId="167" fontId="2" fillId="0" borderId="1" xfId="1" applyNumberFormat="1" applyFont="1" applyBorder="1" applyProtection="1"/>
    <xf numFmtId="167" fontId="2" fillId="0" borderId="9" xfId="1" applyNumberFormat="1" applyFont="1" applyBorder="1" applyProtection="1"/>
    <xf numFmtId="3" fontId="15" fillId="0" borderId="0" xfId="0" applyNumberFormat="1" applyFont="1"/>
    <xf numFmtId="165" fontId="0" fillId="2" borderId="12" xfId="0" applyNumberFormat="1" applyFill="1" applyBorder="1" applyAlignment="1" applyProtection="1">
      <alignment horizontal="center"/>
      <protection locked="0"/>
    </xf>
    <xf numFmtId="165" fontId="0" fillId="2" borderId="10" xfId="0" applyNumberFormat="1" applyFill="1" applyBorder="1" applyAlignment="1" applyProtection="1">
      <alignment horizontal="center"/>
      <protection locked="0"/>
    </xf>
    <xf numFmtId="0" fontId="2" fillId="0" borderId="0" xfId="0" applyFont="1" applyAlignment="1">
      <alignment horizontal="center"/>
    </xf>
    <xf numFmtId="9" fontId="2" fillId="0" borderId="0" xfId="0" applyNumberFormat="1" applyFont="1" applyAlignment="1">
      <alignment horizontal="center"/>
    </xf>
    <xf numFmtId="3" fontId="2" fillId="0" borderId="0" xfId="0" applyNumberFormat="1" applyFont="1" applyAlignment="1">
      <alignment horizontal="right"/>
    </xf>
    <xf numFmtId="0" fontId="17" fillId="6" borderId="2" xfId="0" applyFont="1" applyFill="1" applyBorder="1"/>
    <xf numFmtId="0" fontId="16" fillId="6" borderId="3" xfId="0" applyFont="1" applyFill="1" applyBorder="1" applyAlignment="1">
      <alignment horizontal="center"/>
    </xf>
    <xf numFmtId="0" fontId="16" fillId="0" borderId="0" xfId="0" applyFont="1"/>
    <xf numFmtId="0" fontId="17" fillId="6" borderId="16" xfId="0" applyFont="1" applyFill="1" applyBorder="1"/>
    <xf numFmtId="0" fontId="16" fillId="0" borderId="2" xfId="0" applyFont="1" applyBorder="1"/>
    <xf numFmtId="0" fontId="17" fillId="0" borderId="3" xfId="0" applyFont="1" applyBorder="1"/>
    <xf numFmtId="0" fontId="16" fillId="0" borderId="3" xfId="0" applyFont="1" applyBorder="1"/>
    <xf numFmtId="0" fontId="18" fillId="0" borderId="3" xfId="0" applyFont="1" applyBorder="1"/>
    <xf numFmtId="0" fontId="16" fillId="0" borderId="4" xfId="0" applyFont="1" applyBorder="1"/>
    <xf numFmtId="0" fontId="17" fillId="6" borderId="3" xfId="0" applyFont="1" applyFill="1" applyBorder="1" applyAlignment="1">
      <alignment horizontal="left"/>
    </xf>
    <xf numFmtId="0" fontId="17" fillId="6" borderId="16" xfId="0" applyFont="1" applyFill="1" applyBorder="1" applyAlignment="1">
      <alignment horizontal="center"/>
    </xf>
    <xf numFmtId="0" fontId="19" fillId="0" borderId="0" xfId="0" applyFont="1"/>
    <xf numFmtId="0" fontId="19" fillId="0" borderId="0" xfId="0" applyFont="1" applyAlignment="1">
      <alignment horizontal="left" wrapText="1"/>
    </xf>
    <xf numFmtId="0" fontId="20" fillId="0" borderId="0" xfId="0" applyFont="1"/>
    <xf numFmtId="0" fontId="21" fillId="0" borderId="0" xfId="0" applyFont="1"/>
    <xf numFmtId="167" fontId="2" fillId="0" borderId="1" xfId="0" applyNumberFormat="1" applyFont="1" applyBorder="1"/>
    <xf numFmtId="0" fontId="16" fillId="6" borderId="4" xfId="0" applyFont="1" applyFill="1" applyBorder="1" applyAlignment="1">
      <alignment horizontal="center"/>
    </xf>
    <xf numFmtId="167" fontId="2" fillId="0" borderId="20" xfId="1" applyNumberFormat="1" applyFont="1" applyBorder="1" applyProtection="1"/>
    <xf numFmtId="0" fontId="2" fillId="0" borderId="16" xfId="0" applyFont="1" applyBorder="1"/>
    <xf numFmtId="167" fontId="2" fillId="0" borderId="4" xfId="0" applyNumberFormat="1" applyFont="1" applyBorder="1"/>
    <xf numFmtId="167" fontId="0" fillId="0" borderId="26" xfId="0" applyNumberFormat="1" applyBorder="1"/>
    <xf numFmtId="167" fontId="0" fillId="0" borderId="27" xfId="0" applyNumberFormat="1" applyBorder="1"/>
    <xf numFmtId="167" fontId="2" fillId="0" borderId="28" xfId="1" applyNumberFormat="1" applyFont="1" applyBorder="1" applyProtection="1"/>
    <xf numFmtId="0" fontId="1" fillId="0" borderId="0" xfId="0" applyFont="1" applyAlignment="1">
      <alignment vertical="top"/>
    </xf>
    <xf numFmtId="0" fontId="0" fillId="0" borderId="29" xfId="0" applyBorder="1"/>
    <xf numFmtId="0" fontId="0" fillId="0" borderId="30" xfId="0" applyBorder="1"/>
    <xf numFmtId="0" fontId="0" fillId="2" borderId="30" xfId="0" applyFill="1" applyBorder="1" applyProtection="1">
      <protection locked="0"/>
    </xf>
    <xf numFmtId="0" fontId="1" fillId="0" borderId="0" xfId="0" applyFont="1" applyAlignment="1">
      <alignment vertical="top" wrapText="1"/>
    </xf>
    <xf numFmtId="0" fontId="1" fillId="0" borderId="22" xfId="0" applyFont="1" applyBorder="1" applyAlignment="1">
      <alignment vertical="top"/>
    </xf>
    <xf numFmtId="0" fontId="1" fillId="0" borderId="27" xfId="0" applyFont="1" applyBorder="1" applyAlignment="1">
      <alignment vertical="top"/>
    </xf>
    <xf numFmtId="0" fontId="1" fillId="0" borderId="37" xfId="0" applyFont="1" applyBorder="1" applyAlignment="1">
      <alignment vertical="top"/>
    </xf>
    <xf numFmtId="0" fontId="5" fillId="0" borderId="0" xfId="0" applyFont="1" applyAlignment="1">
      <alignment vertical="top"/>
    </xf>
    <xf numFmtId="0" fontId="0" fillId="0" borderId="3" xfId="0" applyBorder="1"/>
    <xf numFmtId="0" fontId="15" fillId="0" borderId="5" xfId="0" applyFont="1" applyBorder="1"/>
    <xf numFmtId="9" fontId="15" fillId="0" borderId="0" xfId="0" applyNumberFormat="1" applyFont="1" applyAlignment="1">
      <alignment horizontal="center"/>
    </xf>
    <xf numFmtId="0" fontId="4" fillId="0" borderId="24" xfId="0" applyFont="1" applyBorder="1"/>
    <xf numFmtId="0" fontId="23" fillId="0" borderId="2" xfId="0" applyFont="1" applyBorder="1"/>
    <xf numFmtId="0" fontId="23" fillId="0" borderId="4" xfId="0" applyFont="1" applyBorder="1"/>
    <xf numFmtId="0" fontId="0" fillId="0" borderId="0" xfId="0" quotePrefix="1" applyAlignment="1">
      <alignment horizontal="left" vertical="top" wrapText="1"/>
    </xf>
    <xf numFmtId="0" fontId="0" fillId="0" borderId="22" xfId="0" quotePrefix="1" applyBorder="1" applyAlignment="1">
      <alignment horizontal="left" vertical="top" wrapText="1"/>
    </xf>
    <xf numFmtId="0" fontId="17" fillId="6" borderId="3" xfId="0" applyFont="1" applyFill="1" applyBorder="1"/>
    <xf numFmtId="0" fontId="18" fillId="6" borderId="3" xfId="0" applyFont="1" applyFill="1" applyBorder="1"/>
    <xf numFmtId="0" fontId="0" fillId="6" borderId="8" xfId="0" applyFill="1" applyBorder="1"/>
    <xf numFmtId="0" fontId="2" fillId="0" borderId="19" xfId="0" applyFont="1" applyBorder="1"/>
    <xf numFmtId="167" fontId="2" fillId="0" borderId="20" xfId="0" applyNumberFormat="1" applyFont="1" applyBorder="1"/>
    <xf numFmtId="0" fontId="1" fillId="0" borderId="35" xfId="0" applyFont="1" applyBorder="1" applyAlignment="1">
      <alignment horizontal="center" vertical="top"/>
    </xf>
    <xf numFmtId="0" fontId="0" fillId="0" borderId="35" xfId="0" applyBorder="1" applyAlignment="1">
      <alignment horizontal="center" vertical="top"/>
    </xf>
    <xf numFmtId="0" fontId="1" fillId="0" borderId="36" xfId="0" applyFont="1" applyBorder="1" applyAlignment="1">
      <alignment horizontal="center" vertical="top"/>
    </xf>
    <xf numFmtId="0" fontId="1" fillId="0" borderId="0" xfId="0" applyFont="1" applyAlignment="1">
      <alignment horizontal="center" vertical="top"/>
    </xf>
    <xf numFmtId="0" fontId="2" fillId="0" borderId="35" xfId="0" applyFont="1" applyBorder="1" applyAlignment="1">
      <alignment horizontal="left" vertical="top"/>
    </xf>
    <xf numFmtId="0" fontId="24" fillId="0" borderId="33" xfId="0" applyFont="1" applyBorder="1" applyAlignment="1">
      <alignment vertical="top"/>
    </xf>
    <xf numFmtId="0" fontId="20" fillId="0" borderId="33" xfId="0" applyFont="1" applyBorder="1" applyAlignment="1">
      <alignment vertical="top"/>
    </xf>
    <xf numFmtId="0" fontId="20" fillId="0" borderId="34" xfId="0" applyFont="1" applyBorder="1" applyAlignment="1">
      <alignment vertical="top"/>
    </xf>
    <xf numFmtId="0" fontId="20" fillId="0" borderId="0" xfId="0" applyFont="1" applyAlignment="1">
      <alignment vertical="top"/>
    </xf>
    <xf numFmtId="0" fontId="24" fillId="0" borderId="32" xfId="0" applyFont="1" applyBorder="1" applyAlignment="1">
      <alignment horizontal="left" vertical="top"/>
    </xf>
    <xf numFmtId="0" fontId="0" fillId="0" borderId="0" xfId="0" applyAlignment="1">
      <alignment vertical="top"/>
    </xf>
    <xf numFmtId="43" fontId="0" fillId="0" borderId="0" xfId="1" applyFont="1" applyBorder="1" applyProtection="1"/>
    <xf numFmtId="3" fontId="8" fillId="7" borderId="8" xfId="0" applyNumberFormat="1" applyFont="1" applyFill="1" applyBorder="1"/>
    <xf numFmtId="3" fontId="7" fillId="7" borderId="8" xfId="0" applyNumberFormat="1" applyFont="1" applyFill="1" applyBorder="1" applyAlignment="1">
      <alignment horizontal="right"/>
    </xf>
    <xf numFmtId="167" fontId="2" fillId="7" borderId="0" xfId="0" applyNumberFormat="1" applyFont="1" applyFill="1"/>
    <xf numFmtId="167" fontId="15" fillId="7" borderId="0" xfId="0" applyNumberFormat="1" applyFont="1" applyFill="1"/>
    <xf numFmtId="167" fontId="0" fillId="7" borderId="0" xfId="0" applyNumberFormat="1" applyFill="1"/>
    <xf numFmtId="0" fontId="2" fillId="7" borderId="0" xfId="0" applyFont="1" applyFill="1"/>
    <xf numFmtId="0" fontId="0" fillId="7" borderId="0" xfId="0" applyFill="1"/>
    <xf numFmtId="0" fontId="15" fillId="7" borderId="0" xfId="0" applyFont="1" applyFill="1"/>
    <xf numFmtId="3" fontId="8" fillId="0" borderId="0" xfId="0" applyNumberFormat="1" applyFont="1"/>
    <xf numFmtId="3" fontId="8" fillId="7" borderId="0" xfId="0" applyNumberFormat="1" applyFont="1" applyFill="1"/>
    <xf numFmtId="167" fontId="8" fillId="0" borderId="0" xfId="0" applyNumberFormat="1" applyFont="1"/>
    <xf numFmtId="3" fontId="7" fillId="7" borderId="0" xfId="0" applyNumberFormat="1" applyFont="1" applyFill="1" applyAlignment="1">
      <alignment horizontal="right"/>
    </xf>
    <xf numFmtId="167" fontId="2" fillId="0" borderId="6" xfId="1" applyNumberFormat="1" applyFont="1" applyBorder="1" applyProtection="1"/>
    <xf numFmtId="0" fontId="15" fillId="7" borderId="5" xfId="0" applyFont="1" applyFill="1" applyBorder="1"/>
    <xf numFmtId="3" fontId="0" fillId="7" borderId="0" xfId="0" applyNumberFormat="1" applyFill="1"/>
    <xf numFmtId="3" fontId="15" fillId="7" borderId="0" xfId="0" applyNumberFormat="1" applyFont="1" applyFill="1"/>
    <xf numFmtId="3" fontId="2" fillId="7" borderId="0" xfId="0" applyNumberFormat="1" applyFont="1" applyFill="1" applyAlignment="1">
      <alignment horizontal="right"/>
    </xf>
    <xf numFmtId="9" fontId="15" fillId="7" borderId="0" xfId="0" applyNumberFormat="1" applyFont="1" applyFill="1" applyAlignment="1">
      <alignment horizontal="center"/>
    </xf>
    <xf numFmtId="0" fontId="2" fillId="4" borderId="5" xfId="0" applyFont="1" applyFill="1" applyBorder="1"/>
    <xf numFmtId="167" fontId="2" fillId="4" borderId="1" xfId="0" applyNumberFormat="1" applyFont="1" applyFill="1" applyBorder="1"/>
    <xf numFmtId="10" fontId="26" fillId="0" borderId="0" xfId="0" applyNumberFormat="1" applyFont="1" applyAlignment="1">
      <alignment horizontal="center"/>
    </xf>
    <xf numFmtId="0" fontId="26" fillId="0" borderId="17" xfId="0" applyFont="1" applyBorder="1"/>
    <xf numFmtId="0" fontId="26" fillId="0" borderId="5" xfId="0" applyFont="1" applyBorder="1"/>
    <xf numFmtId="167" fontId="2" fillId="0" borderId="0" xfId="0" applyNumberFormat="1" applyFont="1"/>
    <xf numFmtId="167" fontId="2" fillId="0" borderId="0" xfId="1" applyNumberFormat="1" applyFont="1" applyBorder="1" applyProtection="1"/>
    <xf numFmtId="9" fontId="0" fillId="0" borderId="0" xfId="0" applyNumberFormat="1" applyAlignment="1">
      <alignment horizontal="left"/>
    </xf>
    <xf numFmtId="9" fontId="2" fillId="0" borderId="0" xfId="0" applyNumberFormat="1" applyFont="1" applyAlignment="1">
      <alignment horizontal="left"/>
    </xf>
    <xf numFmtId="167" fontId="27" fillId="0" borderId="0" xfId="0" applyNumberFormat="1" applyFont="1"/>
    <xf numFmtId="10" fontId="30" fillId="0" borderId="0" xfId="0" applyNumberFormat="1" applyFont="1" applyAlignment="1">
      <alignment horizontal="left"/>
    </xf>
    <xf numFmtId="0" fontId="15" fillId="7" borderId="17" xfId="0" applyFont="1" applyFill="1" applyBorder="1"/>
    <xf numFmtId="0" fontId="31" fillId="0" borderId="0" xfId="0" applyFont="1"/>
    <xf numFmtId="0" fontId="29" fillId="0" borderId="17" xfId="0" applyFont="1" applyBorder="1" applyAlignment="1">
      <alignment wrapText="1"/>
    </xf>
    <xf numFmtId="0" fontId="29" fillId="0" borderId="13" xfId="0" applyFont="1" applyBorder="1" applyAlignment="1">
      <alignment horizontal="right"/>
    </xf>
    <xf numFmtId="0" fontId="29" fillId="0" borderId="15" xfId="0" applyFont="1" applyBorder="1" applyAlignment="1">
      <alignment horizontal="center"/>
    </xf>
    <xf numFmtId="167" fontId="1" fillId="0" borderId="17" xfId="1" applyNumberFormat="1" applyFont="1" applyBorder="1" applyProtection="1"/>
    <xf numFmtId="167" fontId="1" fillId="0" borderId="17" xfId="1" applyNumberFormat="1" applyFont="1" applyFill="1" applyBorder="1" applyProtection="1"/>
    <xf numFmtId="0" fontId="29" fillId="0" borderId="17" xfId="0" applyFont="1" applyBorder="1" applyAlignment="1">
      <alignment horizontal="left" wrapText="1"/>
    </xf>
    <xf numFmtId="167" fontId="2" fillId="0" borderId="17" xfId="1" applyNumberFormat="1" applyFont="1" applyBorder="1" applyProtection="1"/>
    <xf numFmtId="167" fontId="15" fillId="0" borderId="0" xfId="0" applyNumberFormat="1" applyFont="1"/>
    <xf numFmtId="0" fontId="0" fillId="0" borderId="17" xfId="0" applyBorder="1" applyAlignment="1">
      <alignment horizontal="left"/>
    </xf>
    <xf numFmtId="167" fontId="2" fillId="9" borderId="21" xfId="1" applyNumberFormat="1" applyFont="1" applyFill="1" applyBorder="1" applyProtection="1"/>
    <xf numFmtId="167" fontId="2" fillId="9" borderId="1" xfId="1" applyNumberFormat="1" applyFont="1" applyFill="1" applyBorder="1" applyProtection="1"/>
    <xf numFmtId="167" fontId="2" fillId="9" borderId="21" xfId="0" applyNumberFormat="1" applyFont="1" applyFill="1" applyBorder="1"/>
    <xf numFmtId="0" fontId="26" fillId="0" borderId="18" xfId="0" applyFont="1" applyBorder="1"/>
    <xf numFmtId="0" fontId="7" fillId="0" borderId="1" xfId="0" applyFont="1" applyBorder="1"/>
    <xf numFmtId="0" fontId="7" fillId="0" borderId="0" xfId="0" applyFont="1"/>
    <xf numFmtId="167" fontId="7" fillId="0" borderId="19" xfId="0" applyNumberFormat="1" applyFont="1" applyBorder="1"/>
    <xf numFmtId="167" fontId="7" fillId="0" borderId="20" xfId="0" applyNumberFormat="1" applyFont="1" applyBorder="1"/>
    <xf numFmtId="0" fontId="7" fillId="0" borderId="21" xfId="0" applyFont="1" applyBorder="1"/>
    <xf numFmtId="0" fontId="7" fillId="0" borderId="6" xfId="0" applyFont="1" applyBorder="1"/>
    <xf numFmtId="0" fontId="30" fillId="0" borderId="17" xfId="0" applyFont="1" applyBorder="1" applyAlignment="1">
      <alignment horizontal="left" wrapText="1"/>
    </xf>
    <xf numFmtId="10" fontId="8" fillId="0" borderId="0" xfId="0" applyNumberFormat="1" applyFont="1" applyAlignment="1">
      <alignment horizontal="left"/>
    </xf>
    <xf numFmtId="9" fontId="0" fillId="0" borderId="0" xfId="0" applyNumberFormat="1"/>
    <xf numFmtId="10" fontId="27" fillId="0" borderId="8" xfId="0" applyNumberFormat="1" applyFont="1" applyBorder="1" applyAlignment="1">
      <alignment horizontal="left"/>
    </xf>
    <xf numFmtId="3" fontId="29" fillId="0" borderId="8" xfId="0" applyNumberFormat="1" applyFont="1" applyBorder="1"/>
    <xf numFmtId="0" fontId="5" fillId="0" borderId="5" xfId="0" applyFont="1" applyBorder="1"/>
    <xf numFmtId="0" fontId="32" fillId="0" borderId="5" xfId="0" applyFont="1" applyBorder="1"/>
    <xf numFmtId="3" fontId="7" fillId="0" borderId="0" xfId="0" applyNumberFormat="1" applyFont="1"/>
    <xf numFmtId="167" fontId="2" fillId="0" borderId="41" xfId="0" applyNumberFormat="1" applyFont="1" applyBorder="1"/>
    <xf numFmtId="167" fontId="2" fillId="0" borderId="42" xfId="0" applyNumberFormat="1" applyFont="1" applyBorder="1"/>
    <xf numFmtId="168" fontId="2" fillId="0" borderId="0" xfId="0" applyNumberFormat="1" applyFont="1" applyAlignment="1">
      <alignment horizontal="center"/>
    </xf>
    <xf numFmtId="168" fontId="15" fillId="0" borderId="0" xfId="0" applyNumberFormat="1" applyFont="1" applyAlignment="1">
      <alignment horizontal="center"/>
    </xf>
    <xf numFmtId="167" fontId="15" fillId="0" borderId="3" xfId="0" applyNumberFormat="1" applyFont="1" applyBorder="1"/>
    <xf numFmtId="169" fontId="15" fillId="0" borderId="0" xfId="0" applyNumberFormat="1" applyFont="1"/>
    <xf numFmtId="169" fontId="15" fillId="0" borderId="8" xfId="0" applyNumberFormat="1" applyFont="1" applyBorder="1"/>
    <xf numFmtId="169" fontId="15" fillId="0" borderId="0" xfId="1" applyNumberFormat="1" applyFont="1" applyFill="1" applyBorder="1" applyProtection="1"/>
    <xf numFmtId="168" fontId="15" fillId="0" borderId="0" xfId="0" applyNumberFormat="1" applyFont="1" applyAlignment="1">
      <alignment horizontal="left"/>
    </xf>
    <xf numFmtId="0" fontId="32" fillId="0" borderId="0" xfId="0" applyFont="1" applyAlignment="1">
      <alignment horizontal="left"/>
    </xf>
    <xf numFmtId="0" fontId="5" fillId="0" borderId="0" xfId="0" applyFont="1" applyAlignment="1">
      <alignment horizontal="left"/>
    </xf>
    <xf numFmtId="167" fontId="15" fillId="0" borderId="18" xfId="0" applyNumberFormat="1" applyFont="1" applyBorder="1"/>
    <xf numFmtId="0" fontId="29" fillId="0" borderId="3" xfId="0" applyFont="1" applyBorder="1"/>
    <xf numFmtId="167" fontId="15" fillId="0" borderId="3" xfId="1" applyNumberFormat="1" applyFont="1" applyFill="1" applyBorder="1" applyProtection="1"/>
    <xf numFmtId="167" fontId="2" fillId="3" borderId="4" xfId="1" applyNumberFormat="1" applyFont="1" applyFill="1" applyBorder="1" applyProtection="1"/>
    <xf numFmtId="0" fontId="10" fillId="0" borderId="6" xfId="0" applyFont="1" applyBorder="1"/>
    <xf numFmtId="0" fontId="8" fillId="0" borderId="6" xfId="0" applyFont="1" applyBorder="1"/>
    <xf numFmtId="0" fontId="8" fillId="7" borderId="6" xfId="0" applyFont="1" applyFill="1" applyBorder="1"/>
    <xf numFmtId="3" fontId="8" fillId="0" borderId="6" xfId="0" applyNumberFormat="1" applyFont="1" applyBorder="1"/>
    <xf numFmtId="167" fontId="2" fillId="4" borderId="16" xfId="0" applyNumberFormat="1" applyFont="1" applyFill="1" applyBorder="1"/>
    <xf numFmtId="0" fontId="29" fillId="0" borderId="17" xfId="0" quotePrefix="1" applyFont="1" applyBorder="1" applyAlignment="1">
      <alignment horizontal="left" wrapText="1"/>
    </xf>
    <xf numFmtId="0" fontId="29" fillId="0" borderId="18" xfId="0" quotePrefix="1" applyFont="1" applyBorder="1" applyAlignment="1">
      <alignment horizontal="left" wrapText="1"/>
    </xf>
    <xf numFmtId="0" fontId="0" fillId="0" borderId="31" xfId="0" applyBorder="1"/>
    <xf numFmtId="0" fontId="2" fillId="9" borderId="1" xfId="0" applyFont="1" applyFill="1" applyBorder="1"/>
    <xf numFmtId="49" fontId="29" fillId="0" borderId="17" xfId="0" applyNumberFormat="1" applyFont="1" applyBorder="1" applyAlignment="1">
      <alignment wrapText="1" shrinkToFit="1"/>
    </xf>
    <xf numFmtId="0" fontId="29" fillId="0" borderId="17" xfId="0" quotePrefix="1" applyFont="1" applyBorder="1" applyAlignment="1">
      <alignment wrapText="1"/>
    </xf>
    <xf numFmtId="0" fontId="30" fillId="0" borderId="17" xfId="0" applyFont="1" applyBorder="1" applyAlignment="1">
      <alignment wrapText="1"/>
    </xf>
    <xf numFmtId="0" fontId="0" fillId="0" borderId="18" xfId="0" applyBorder="1"/>
    <xf numFmtId="0" fontId="15" fillId="9" borderId="19" xfId="0" applyFont="1" applyFill="1" applyBorder="1"/>
    <xf numFmtId="0" fontId="15" fillId="0" borderId="2" xfId="0" applyFont="1" applyBorder="1"/>
    <xf numFmtId="0" fontId="29" fillId="0" borderId="17" xfId="0" applyFont="1" applyBorder="1" applyAlignment="1">
      <alignment horizontal="left"/>
    </xf>
    <xf numFmtId="167" fontId="2" fillId="2" borderId="16" xfId="0" applyNumberFormat="1" applyFont="1" applyFill="1" applyBorder="1" applyAlignment="1" applyProtection="1">
      <alignment horizontal="center"/>
      <protection locked="0"/>
    </xf>
    <xf numFmtId="167" fontId="2" fillId="2" borderId="41" xfId="0" applyNumberFormat="1" applyFont="1" applyFill="1" applyBorder="1" applyProtection="1">
      <protection locked="0"/>
    </xf>
    <xf numFmtId="167" fontId="2" fillId="2" borderId="42" xfId="0" applyNumberFormat="1" applyFont="1" applyFill="1" applyBorder="1" applyProtection="1">
      <protection locked="0"/>
    </xf>
    <xf numFmtId="0" fontId="29" fillId="0" borderId="5" xfId="0" applyFont="1" applyBorder="1" applyAlignment="1">
      <alignment horizontal="left"/>
    </xf>
    <xf numFmtId="0" fontId="12" fillId="3" borderId="19" xfId="0" applyFont="1" applyFill="1" applyBorder="1"/>
    <xf numFmtId="0" fontId="12" fillId="3" borderId="20" xfId="0" applyFont="1" applyFill="1" applyBorder="1"/>
    <xf numFmtId="0" fontId="12" fillId="3" borderId="21" xfId="0" applyFont="1" applyFill="1" applyBorder="1"/>
    <xf numFmtId="0" fontId="29" fillId="0" borderId="14" xfId="0" applyFont="1" applyBorder="1" applyAlignment="1">
      <alignment horizontal="right"/>
    </xf>
    <xf numFmtId="0" fontId="16" fillId="6" borderId="2" xfId="0" applyFont="1" applyFill="1" applyBorder="1"/>
    <xf numFmtId="0" fontId="12" fillId="3" borderId="2" xfId="0" applyFont="1" applyFill="1" applyBorder="1"/>
    <xf numFmtId="0" fontId="12" fillId="3" borderId="3" xfId="0" applyFont="1" applyFill="1" applyBorder="1"/>
    <xf numFmtId="0" fontId="17" fillId="6" borderId="19" xfId="0" applyFont="1" applyFill="1" applyBorder="1"/>
    <xf numFmtId="0" fontId="17" fillId="6" borderId="20" xfId="0" applyFont="1" applyFill="1" applyBorder="1"/>
    <xf numFmtId="0" fontId="16" fillId="6" borderId="20" xfId="0" applyFont="1" applyFill="1" applyBorder="1" applyAlignment="1">
      <alignment horizontal="center"/>
    </xf>
    <xf numFmtId="0" fontId="16" fillId="6" borderId="21" xfId="0" applyFont="1" applyFill="1" applyBorder="1" applyAlignment="1">
      <alignment horizontal="center"/>
    </xf>
    <xf numFmtId="0" fontId="17" fillId="6" borderId="20" xfId="0" applyFont="1" applyFill="1" applyBorder="1" applyAlignment="1">
      <alignment horizontal="left"/>
    </xf>
    <xf numFmtId="0" fontId="18" fillId="6" borderId="20" xfId="0" applyFont="1" applyFill="1" applyBorder="1"/>
    <xf numFmtId="0" fontId="12" fillId="3" borderId="16" xfId="0" applyFont="1" applyFill="1" applyBorder="1"/>
    <xf numFmtId="0" fontId="18" fillId="3" borderId="1" xfId="0" applyFont="1" applyFill="1" applyBorder="1"/>
    <xf numFmtId="0" fontId="0" fillId="3" borderId="17" xfId="0" applyFill="1" applyBorder="1"/>
    <xf numFmtId="0" fontId="0" fillId="3" borderId="18" xfId="0" applyFill="1" applyBorder="1"/>
    <xf numFmtId="0" fontId="0" fillId="3" borderId="16" xfId="0" applyFill="1" applyBorder="1"/>
    <xf numFmtId="3" fontId="0" fillId="3" borderId="17" xfId="0" applyNumberFormat="1" applyFill="1" applyBorder="1"/>
    <xf numFmtId="9" fontId="0" fillId="3" borderId="17" xfId="0" applyNumberFormat="1" applyFill="1" applyBorder="1"/>
    <xf numFmtId="10" fontId="8" fillId="3" borderId="17" xfId="0" applyNumberFormat="1" applyFont="1" applyFill="1" applyBorder="1" applyAlignment="1">
      <alignment horizontal="left"/>
    </xf>
    <xf numFmtId="3" fontId="2" fillId="3" borderId="17" xfId="0" applyNumberFormat="1" applyFont="1" applyFill="1" applyBorder="1"/>
    <xf numFmtId="9" fontId="0" fillId="3" borderId="17" xfId="0" applyNumberFormat="1" applyFill="1" applyBorder="1" applyAlignment="1">
      <alignment horizontal="left"/>
    </xf>
    <xf numFmtId="9" fontId="2" fillId="3" borderId="17" xfId="0" applyNumberFormat="1" applyFont="1" applyFill="1" applyBorder="1" applyAlignment="1">
      <alignment horizontal="left"/>
    </xf>
    <xf numFmtId="3" fontId="8" fillId="3" borderId="17" xfId="0" applyNumberFormat="1" applyFont="1" applyFill="1" applyBorder="1"/>
    <xf numFmtId="10" fontId="30" fillId="3" borderId="17" xfId="0" applyNumberFormat="1" applyFont="1" applyFill="1" applyBorder="1" applyAlignment="1">
      <alignment horizontal="left"/>
    </xf>
    <xf numFmtId="10" fontId="27" fillId="3" borderId="18" xfId="0" applyNumberFormat="1" applyFont="1" applyFill="1" applyBorder="1" applyAlignment="1">
      <alignment horizontal="left"/>
    </xf>
    <xf numFmtId="167" fontId="0" fillId="0" borderId="0" xfId="0" applyNumberFormat="1" applyAlignment="1">
      <alignment horizontal="center"/>
    </xf>
    <xf numFmtId="0" fontId="6" fillId="0" borderId="0" xfId="0" applyFont="1"/>
    <xf numFmtId="3" fontId="0" fillId="0" borderId="16" xfId="0" applyNumberFormat="1" applyBorder="1"/>
    <xf numFmtId="167" fontId="0" fillId="2" borderId="17" xfId="0" applyNumberFormat="1" applyFill="1" applyBorder="1" applyAlignment="1" applyProtection="1">
      <alignment horizontal="center"/>
      <protection locked="0"/>
    </xf>
    <xf numFmtId="167" fontId="0" fillId="0" borderId="17" xfId="0" applyNumberFormat="1" applyBorder="1" applyAlignment="1">
      <alignment horizontal="center"/>
    </xf>
    <xf numFmtId="167" fontId="2" fillId="9" borderId="1" xfId="0" applyNumberFormat="1" applyFont="1" applyFill="1" applyBorder="1" applyAlignment="1">
      <alignment horizontal="center"/>
    </xf>
    <xf numFmtId="167" fontId="2" fillId="0" borderId="16" xfId="0" applyNumberFormat="1" applyFont="1" applyBorder="1" applyAlignment="1">
      <alignment horizontal="center"/>
    </xf>
    <xf numFmtId="167" fontId="2" fillId="9" borderId="1" xfId="0" applyNumberFormat="1" applyFont="1" applyFill="1" applyBorder="1"/>
    <xf numFmtId="0" fontId="0" fillId="6" borderId="8" xfId="0" applyFill="1" applyBorder="1" applyAlignment="1">
      <alignment horizontal="center"/>
    </xf>
    <xf numFmtId="0" fontId="0" fillId="6" borderId="9" xfId="0" applyFill="1" applyBorder="1" applyAlignment="1">
      <alignment horizontal="center"/>
    </xf>
    <xf numFmtId="0" fontId="12" fillId="3" borderId="1" xfId="0" applyFont="1" applyFill="1" applyBorder="1"/>
    <xf numFmtId="0" fontId="18" fillId="3" borderId="16" xfId="0" applyFont="1" applyFill="1" applyBorder="1"/>
    <xf numFmtId="3" fontId="0" fillId="3" borderId="16" xfId="0" applyNumberFormat="1" applyFill="1" applyBorder="1"/>
    <xf numFmtId="167" fontId="0" fillId="3" borderId="17" xfId="0" applyNumberFormat="1" applyFill="1" applyBorder="1" applyAlignment="1">
      <alignment horizontal="center"/>
    </xf>
    <xf numFmtId="167" fontId="2" fillId="3" borderId="1" xfId="0" applyNumberFormat="1" applyFont="1" applyFill="1" applyBorder="1" applyAlignment="1">
      <alignment horizontal="center"/>
    </xf>
    <xf numFmtId="167" fontId="2" fillId="3" borderId="17" xfId="0" applyNumberFormat="1" applyFont="1" applyFill="1" applyBorder="1" applyAlignment="1">
      <alignment horizontal="center"/>
    </xf>
    <xf numFmtId="167" fontId="0" fillId="3" borderId="18" xfId="0" applyNumberFormat="1" applyFill="1" applyBorder="1"/>
    <xf numFmtId="167" fontId="2" fillId="3" borderId="1" xfId="0" applyNumberFormat="1" applyFont="1" applyFill="1" applyBorder="1"/>
    <xf numFmtId="0" fontId="29" fillId="3" borderId="1" xfId="0" applyFont="1" applyFill="1" applyBorder="1"/>
    <xf numFmtId="0" fontId="0" fillId="6" borderId="16" xfId="0" applyFill="1" applyBorder="1" applyAlignment="1">
      <alignment horizontal="right"/>
    </xf>
    <xf numFmtId="0" fontId="0" fillId="6" borderId="18" xfId="0" applyFill="1" applyBorder="1" applyAlignment="1">
      <alignment horizontal="right"/>
    </xf>
    <xf numFmtId="167" fontId="0" fillId="0" borderId="17" xfId="0" applyNumberFormat="1" applyBorder="1"/>
    <xf numFmtId="167" fontId="15" fillId="9" borderId="1" xfId="0" applyNumberFormat="1" applyFont="1" applyFill="1" applyBorder="1"/>
    <xf numFmtId="0" fontId="0" fillId="6" borderId="4" xfId="0" applyFill="1" applyBorder="1" applyAlignment="1">
      <alignment horizontal="center"/>
    </xf>
    <xf numFmtId="0" fontId="0" fillId="6" borderId="43" xfId="0" applyFill="1" applyBorder="1" applyAlignment="1">
      <alignment horizontal="right"/>
    </xf>
    <xf numFmtId="0" fontId="0" fillId="6" borderId="44" xfId="0" applyFill="1" applyBorder="1" applyAlignment="1">
      <alignment horizontal="right"/>
    </xf>
    <xf numFmtId="0" fontId="0" fillId="6" borderId="45" xfId="0" applyFill="1" applyBorder="1" applyAlignment="1">
      <alignment horizontal="right"/>
    </xf>
    <xf numFmtId="0" fontId="0" fillId="6" borderId="46" xfId="0" applyFill="1" applyBorder="1" applyAlignment="1">
      <alignment horizontal="right"/>
    </xf>
    <xf numFmtId="0" fontId="0" fillId="6" borderId="47" xfId="0" applyFill="1" applyBorder="1" applyAlignment="1">
      <alignment horizontal="right"/>
    </xf>
    <xf numFmtId="0" fontId="0" fillId="6" borderId="48" xfId="0" applyFill="1" applyBorder="1" applyAlignment="1">
      <alignment horizontal="right"/>
    </xf>
    <xf numFmtId="3" fontId="0" fillId="0" borderId="43" xfId="0" applyNumberFormat="1" applyBorder="1"/>
    <xf numFmtId="3" fontId="0" fillId="0" borderId="44" xfId="0" applyNumberFormat="1" applyBorder="1"/>
    <xf numFmtId="3" fontId="0" fillId="0" borderId="45" xfId="0" applyNumberFormat="1" applyBorder="1"/>
    <xf numFmtId="167" fontId="0" fillId="2" borderId="49" xfId="0" applyNumberFormat="1" applyFill="1" applyBorder="1" applyProtection="1">
      <protection locked="0"/>
    </xf>
    <xf numFmtId="167" fontId="0" fillId="2" borderId="50" xfId="0" applyNumberFormat="1" applyFill="1" applyBorder="1" applyProtection="1">
      <protection locked="0"/>
    </xf>
    <xf numFmtId="167" fontId="0" fillId="2" borderId="51" xfId="0" applyNumberFormat="1" applyFill="1" applyBorder="1" applyProtection="1">
      <protection locked="0"/>
    </xf>
    <xf numFmtId="167" fontId="2" fillId="9" borderId="52" xfId="0" applyNumberFormat="1" applyFont="1" applyFill="1" applyBorder="1"/>
    <xf numFmtId="167" fontId="2" fillId="9" borderId="53" xfId="0" applyNumberFormat="1" applyFont="1" applyFill="1" applyBorder="1"/>
    <xf numFmtId="167" fontId="2" fillId="9" borderId="54" xfId="0" applyNumberFormat="1" applyFont="1" applyFill="1" applyBorder="1"/>
    <xf numFmtId="167" fontId="2" fillId="0" borderId="43" xfId="0" applyNumberFormat="1" applyFont="1" applyBorder="1"/>
    <xf numFmtId="167" fontId="2" fillId="0" borderId="44" xfId="0" applyNumberFormat="1" applyFont="1" applyBorder="1"/>
    <xf numFmtId="167" fontId="2" fillId="0" borderId="45" xfId="0" applyNumberFormat="1" applyFont="1" applyBorder="1"/>
    <xf numFmtId="167" fontId="0" fillId="0" borderId="49" xfId="0" applyNumberFormat="1" applyBorder="1"/>
    <xf numFmtId="167" fontId="0" fillId="0" borderId="50" xfId="0" applyNumberFormat="1" applyBorder="1"/>
    <xf numFmtId="167" fontId="0" fillId="0" borderId="51" xfId="0" applyNumberFormat="1" applyBorder="1"/>
    <xf numFmtId="167" fontId="0" fillId="7" borderId="49" xfId="0" applyNumberFormat="1" applyFill="1" applyBorder="1"/>
    <xf numFmtId="167" fontId="0" fillId="7" borderId="50" xfId="0" applyNumberFormat="1" applyFill="1" applyBorder="1"/>
    <xf numFmtId="167" fontId="0" fillId="7" borderId="51" xfId="0" applyNumberFormat="1" applyFill="1" applyBorder="1"/>
    <xf numFmtId="167" fontId="0" fillId="0" borderId="46" xfId="0" applyNumberFormat="1" applyBorder="1"/>
    <xf numFmtId="167" fontId="0" fillId="0" borderId="47" xfId="0" applyNumberFormat="1" applyBorder="1"/>
    <xf numFmtId="167" fontId="0" fillId="0" borderId="48" xfId="0" applyNumberFormat="1" applyBorder="1"/>
    <xf numFmtId="0" fontId="0" fillId="6" borderId="49" xfId="0" applyFill="1" applyBorder="1" applyAlignment="1">
      <alignment horizontal="right"/>
    </xf>
    <xf numFmtId="0" fontId="0" fillId="6" borderId="50" xfId="0" applyFill="1" applyBorder="1" applyAlignment="1">
      <alignment horizontal="right"/>
    </xf>
    <xf numFmtId="0" fontId="0" fillId="6" borderId="51" xfId="0" applyFill="1" applyBorder="1" applyAlignment="1">
      <alignment horizontal="right"/>
    </xf>
    <xf numFmtId="0" fontId="29" fillId="5" borderId="46" xfId="0" applyFont="1" applyFill="1" applyBorder="1" applyAlignment="1">
      <alignment horizontal="right"/>
    </xf>
    <xf numFmtId="0" fontId="29" fillId="5" borderId="47" xfId="0" applyFont="1" applyFill="1" applyBorder="1" applyAlignment="1">
      <alignment horizontal="right"/>
    </xf>
    <xf numFmtId="0" fontId="29" fillId="5" borderId="48" xfId="0" applyFont="1" applyFill="1" applyBorder="1" applyAlignment="1">
      <alignment horizontal="right"/>
    </xf>
    <xf numFmtId="0" fontId="0" fillId="0" borderId="49" xfId="0" applyBorder="1"/>
    <xf numFmtId="0" fontId="0" fillId="0" borderId="50" xfId="0" applyBorder="1"/>
    <xf numFmtId="0" fontId="0" fillId="0" borderId="51" xfId="0" applyBorder="1"/>
    <xf numFmtId="2" fontId="0" fillId="2" borderId="49" xfId="0" applyNumberFormat="1" applyFill="1" applyBorder="1" applyProtection="1">
      <protection locked="0"/>
    </xf>
    <xf numFmtId="2" fontId="0" fillId="2" borderId="50" xfId="0" applyNumberFormat="1" applyFill="1" applyBorder="1" applyProtection="1">
      <protection locked="0"/>
    </xf>
    <xf numFmtId="2" fontId="0" fillId="2" borderId="51" xfId="0" applyNumberFormat="1" applyFill="1" applyBorder="1" applyProtection="1">
      <protection locked="0"/>
    </xf>
    <xf numFmtId="2" fontId="0" fillId="0" borderId="49" xfId="0" applyNumberFormat="1" applyBorder="1"/>
    <xf numFmtId="2" fontId="0" fillId="0" borderId="50" xfId="0" applyNumberFormat="1" applyBorder="1"/>
    <xf numFmtId="2" fontId="0" fillId="0" borderId="51" xfId="0" applyNumberFormat="1" applyBorder="1"/>
    <xf numFmtId="2" fontId="0" fillId="0" borderId="46" xfId="0" applyNumberFormat="1" applyBorder="1"/>
    <xf numFmtId="2" fontId="0" fillId="0" borderId="47" xfId="0" applyNumberFormat="1" applyBorder="1"/>
    <xf numFmtId="2" fontId="0" fillId="0" borderId="48" xfId="0" applyNumberFormat="1" applyBorder="1"/>
    <xf numFmtId="0" fontId="0" fillId="6" borderId="43" xfId="0" applyFill="1" applyBorder="1" applyAlignment="1">
      <alignment horizontal="center"/>
    </xf>
    <xf numFmtId="0" fontId="0" fillId="6" borderId="44" xfId="0" applyFill="1" applyBorder="1" applyAlignment="1">
      <alignment horizontal="center"/>
    </xf>
    <xf numFmtId="0" fontId="0" fillId="6" borderId="45" xfId="0" applyFill="1" applyBorder="1" applyAlignment="1">
      <alignment horizontal="center"/>
    </xf>
    <xf numFmtId="0" fontId="0" fillId="0" borderId="43" xfId="0" applyBorder="1"/>
    <xf numFmtId="0" fontId="0" fillId="0" borderId="44" xfId="0" applyBorder="1"/>
    <xf numFmtId="0" fontId="0" fillId="0" borderId="45" xfId="0" applyBorder="1"/>
    <xf numFmtId="43" fontId="0" fillId="2" borderId="49" xfId="1" applyFont="1" applyFill="1" applyBorder="1" applyProtection="1">
      <protection locked="0"/>
    </xf>
    <xf numFmtId="43" fontId="0" fillId="2" borderId="50" xfId="1" applyFont="1" applyFill="1" applyBorder="1" applyProtection="1">
      <protection locked="0"/>
    </xf>
    <xf numFmtId="43" fontId="0" fillId="2" borderId="51" xfId="1" applyFont="1" applyFill="1" applyBorder="1" applyProtection="1">
      <protection locked="0"/>
    </xf>
    <xf numFmtId="43" fontId="0" fillId="0" borderId="49" xfId="1" applyFont="1" applyFill="1" applyBorder="1" applyProtection="1"/>
    <xf numFmtId="43" fontId="0" fillId="0" borderId="50" xfId="1" applyFont="1" applyFill="1" applyBorder="1" applyProtection="1"/>
    <xf numFmtId="43" fontId="0" fillId="0" borderId="51" xfId="1" applyFont="1" applyFill="1" applyBorder="1" applyProtection="1"/>
    <xf numFmtId="43" fontId="0" fillId="0" borderId="46" xfId="1" applyFont="1" applyFill="1" applyBorder="1" applyProtection="1"/>
    <xf numFmtId="43" fontId="0" fillId="0" borderId="47" xfId="1" applyFont="1" applyFill="1" applyBorder="1" applyProtection="1"/>
    <xf numFmtId="43" fontId="0" fillId="0" borderId="48" xfId="1" applyFont="1" applyFill="1" applyBorder="1" applyProtection="1"/>
    <xf numFmtId="42" fontId="0" fillId="0" borderId="43" xfId="1" applyNumberFormat="1" applyFont="1" applyBorder="1" applyProtection="1"/>
    <xf numFmtId="42" fontId="0" fillId="0" borderId="44" xfId="1" applyNumberFormat="1" applyFont="1" applyBorder="1" applyProtection="1"/>
    <xf numFmtId="42" fontId="0" fillId="0" borderId="45" xfId="1" applyNumberFormat="1" applyFont="1" applyFill="1" applyBorder="1" applyProtection="1"/>
    <xf numFmtId="167" fontId="0" fillId="2" borderId="49" xfId="1" applyNumberFormat="1" applyFont="1" applyFill="1" applyBorder="1" applyProtection="1">
      <protection locked="0"/>
    </xf>
    <xf numFmtId="167" fontId="0" fillId="2" borderId="50" xfId="1" applyNumberFormat="1" applyFont="1" applyFill="1" applyBorder="1" applyProtection="1">
      <protection locked="0"/>
    </xf>
    <xf numFmtId="167" fontId="0" fillId="2" borderId="51" xfId="1" applyNumberFormat="1" applyFont="1" applyFill="1" applyBorder="1" applyProtection="1">
      <protection locked="0"/>
    </xf>
    <xf numFmtId="167" fontId="2" fillId="9" borderId="52" xfId="1" applyNumberFormat="1" applyFont="1" applyFill="1" applyBorder="1" applyProtection="1"/>
    <xf numFmtId="167" fontId="2" fillId="9" borderId="53" xfId="1" applyNumberFormat="1" applyFont="1" applyFill="1" applyBorder="1" applyProtection="1"/>
    <xf numFmtId="167" fontId="2" fillId="9" borderId="54" xfId="1" applyNumberFormat="1" applyFont="1" applyFill="1" applyBorder="1" applyProtection="1"/>
    <xf numFmtId="167" fontId="2" fillId="0" borderId="49" xfId="1" applyNumberFormat="1" applyFont="1" applyBorder="1" applyProtection="1"/>
    <xf numFmtId="167" fontId="2" fillId="0" borderId="50" xfId="1" applyNumberFormat="1" applyFont="1" applyBorder="1" applyProtection="1"/>
    <xf numFmtId="167" fontId="2" fillId="0" borderId="51" xfId="1" applyNumberFormat="1" applyFont="1" applyBorder="1" applyProtection="1"/>
    <xf numFmtId="167" fontId="0" fillId="0" borderId="49" xfId="1" applyNumberFormat="1" applyFont="1" applyFill="1" applyBorder="1" applyProtection="1"/>
    <xf numFmtId="167" fontId="0" fillId="0" borderId="50" xfId="1" applyNumberFormat="1" applyFont="1" applyFill="1" applyBorder="1" applyProtection="1"/>
    <xf numFmtId="167" fontId="0" fillId="0" borderId="51" xfId="1" applyNumberFormat="1" applyFont="1" applyFill="1" applyBorder="1" applyProtection="1"/>
    <xf numFmtId="167" fontId="0" fillId="7" borderId="49" xfId="1" applyNumberFormat="1" applyFont="1" applyFill="1" applyBorder="1" applyProtection="1"/>
    <xf numFmtId="167" fontId="0" fillId="7" borderId="50" xfId="1" applyNumberFormat="1" applyFont="1" applyFill="1" applyBorder="1" applyProtection="1"/>
    <xf numFmtId="167" fontId="0" fillId="7" borderId="51" xfId="1" applyNumberFormat="1" applyFont="1" applyFill="1" applyBorder="1" applyProtection="1"/>
    <xf numFmtId="167" fontId="0" fillId="0" borderId="46" xfId="1" applyNumberFormat="1" applyFont="1" applyBorder="1" applyProtection="1"/>
    <xf numFmtId="167" fontId="0" fillId="0" borderId="47" xfId="1" applyNumberFormat="1" applyFont="1" applyBorder="1" applyProtection="1"/>
    <xf numFmtId="167" fontId="0" fillId="0" borderId="48" xfId="1" applyNumberFormat="1" applyFont="1" applyFill="1" applyBorder="1" applyProtection="1"/>
    <xf numFmtId="167" fontId="2" fillId="0" borderId="0" xfId="0" applyNumberFormat="1" applyFont="1" applyAlignment="1">
      <alignment horizontal="center"/>
    </xf>
    <xf numFmtId="0" fontId="29" fillId="0" borderId="0" xfId="0" applyFont="1"/>
    <xf numFmtId="167" fontId="15" fillId="9" borderId="1" xfId="1" applyNumberFormat="1" applyFont="1" applyFill="1" applyBorder="1" applyProtection="1"/>
    <xf numFmtId="0" fontId="2" fillId="6" borderId="4" xfId="0" applyFont="1" applyFill="1" applyBorder="1" applyAlignment="1">
      <alignment horizontal="right"/>
    </xf>
    <xf numFmtId="0" fontId="2" fillId="6" borderId="9" xfId="0" applyFont="1" applyFill="1" applyBorder="1" applyAlignment="1">
      <alignment horizontal="right"/>
    </xf>
    <xf numFmtId="3" fontId="2" fillId="0" borderId="4" xfId="0" applyNumberFormat="1" applyFont="1" applyBorder="1"/>
    <xf numFmtId="167" fontId="2" fillId="0" borderId="6" xfId="0" applyNumberFormat="1" applyFont="1" applyBorder="1"/>
    <xf numFmtId="167" fontId="2" fillId="7" borderId="6" xfId="0" applyNumberFormat="1" applyFont="1" applyFill="1" applyBorder="1"/>
    <xf numFmtId="0" fontId="2" fillId="6" borderId="6" xfId="0" applyFont="1" applyFill="1" applyBorder="1" applyAlignment="1">
      <alignment horizontal="right"/>
    </xf>
    <xf numFmtId="43" fontId="2" fillId="0" borderId="9" xfId="1" applyFont="1" applyFill="1" applyBorder="1" applyProtection="1"/>
    <xf numFmtId="4" fontId="2" fillId="0" borderId="18" xfId="0" applyNumberFormat="1" applyFont="1" applyBorder="1"/>
    <xf numFmtId="167" fontId="2" fillId="0" borderId="6" xfId="1" applyNumberFormat="1" applyFont="1" applyFill="1" applyBorder="1" applyProtection="1"/>
    <xf numFmtId="167" fontId="2" fillId="0" borderId="17" xfId="1" applyNumberFormat="1" applyFont="1" applyFill="1" applyBorder="1" applyProtection="1"/>
    <xf numFmtId="0" fontId="33" fillId="0" borderId="6" xfId="0" applyFont="1" applyBorder="1"/>
    <xf numFmtId="3" fontId="33" fillId="0" borderId="9" xfId="0" applyNumberFormat="1" applyFont="1" applyBorder="1"/>
    <xf numFmtId="10" fontId="34" fillId="0" borderId="0" xfId="0" applyNumberFormat="1" applyFont="1" applyAlignment="1">
      <alignment horizontal="left"/>
    </xf>
    <xf numFmtId="3" fontId="35" fillId="0" borderId="0" xfId="0" applyNumberFormat="1" applyFont="1"/>
    <xf numFmtId="167" fontId="15" fillId="9" borderId="55" xfId="0" applyNumberFormat="1" applyFont="1" applyFill="1" applyBorder="1"/>
    <xf numFmtId="167" fontId="15" fillId="9" borderId="53" xfId="0" applyNumberFormat="1" applyFont="1" applyFill="1" applyBorder="1"/>
    <xf numFmtId="167" fontId="15" fillId="9" borderId="54" xfId="0" applyNumberFormat="1" applyFont="1" applyFill="1" applyBorder="1"/>
    <xf numFmtId="167" fontId="15" fillId="9" borderId="52" xfId="1" applyNumberFormat="1" applyFont="1" applyFill="1" applyBorder="1" applyProtection="1"/>
    <xf numFmtId="167" fontId="15" fillId="9" borderId="53" xfId="1" applyNumberFormat="1" applyFont="1" applyFill="1" applyBorder="1" applyProtection="1"/>
    <xf numFmtId="167" fontId="15" fillId="9" borderId="54" xfId="1" applyNumberFormat="1" applyFont="1" applyFill="1" applyBorder="1" applyProtection="1"/>
    <xf numFmtId="167" fontId="0" fillId="2" borderId="43" xfId="0" applyNumberFormat="1" applyFill="1" applyBorder="1" applyProtection="1">
      <protection locked="0"/>
    </xf>
    <xf numFmtId="167" fontId="0" fillId="2" borderId="44" xfId="0" applyNumberFormat="1" applyFill="1" applyBorder="1" applyProtection="1">
      <protection locked="0"/>
    </xf>
    <xf numFmtId="167" fontId="0" fillId="2" borderId="45" xfId="0" applyNumberFormat="1" applyFill="1" applyBorder="1" applyProtection="1">
      <protection locked="0"/>
    </xf>
    <xf numFmtId="167" fontId="0" fillId="2" borderId="46" xfId="0" applyNumberFormat="1" applyFill="1" applyBorder="1" applyProtection="1">
      <protection locked="0"/>
    </xf>
    <xf numFmtId="167" fontId="0" fillId="2" borderId="47" xfId="0" applyNumberFormat="1" applyFill="1" applyBorder="1" applyProtection="1">
      <protection locked="0"/>
    </xf>
    <xf numFmtId="167" fontId="0" fillId="2" borderId="48" xfId="0" applyNumberFormat="1" applyFill="1" applyBorder="1" applyProtection="1">
      <protection locked="0"/>
    </xf>
    <xf numFmtId="0" fontId="28" fillId="6" borderId="5" xfId="0" applyFont="1" applyFill="1" applyBorder="1"/>
    <xf numFmtId="0" fontId="17" fillId="6" borderId="5" xfId="0" applyFont="1" applyFill="1" applyBorder="1"/>
    <xf numFmtId="42" fontId="1" fillId="0" borderId="4" xfId="1" applyNumberFormat="1" applyFont="1" applyBorder="1" applyProtection="1"/>
    <xf numFmtId="167" fontId="1" fillId="0" borderId="6" xfId="1" applyNumberFormat="1" applyFont="1" applyBorder="1" applyProtection="1"/>
    <xf numFmtId="42" fontId="1" fillId="0" borderId="16" xfId="1" applyNumberFormat="1" applyFont="1" applyBorder="1" applyProtection="1"/>
    <xf numFmtId="167" fontId="1" fillId="0" borderId="6" xfId="1" applyNumberFormat="1" applyFont="1" applyFill="1" applyBorder="1" applyProtection="1"/>
    <xf numFmtId="167" fontId="1" fillId="0" borderId="9" xfId="1" applyNumberFormat="1" applyFont="1" applyBorder="1" applyProtection="1"/>
    <xf numFmtId="167" fontId="1" fillId="0" borderId="18" xfId="1" applyNumberFormat="1" applyFont="1" applyBorder="1" applyProtection="1"/>
    <xf numFmtId="4" fontId="0" fillId="0" borderId="16" xfId="0" applyNumberFormat="1" applyBorder="1"/>
    <xf numFmtId="4" fontId="0" fillId="0" borderId="17" xfId="0" applyNumberFormat="1" applyBorder="1"/>
    <xf numFmtId="0" fontId="0" fillId="6" borderId="6" xfId="0" applyFill="1" applyBorder="1" applyAlignment="1">
      <alignment horizontal="right"/>
    </xf>
    <xf numFmtId="0" fontId="0" fillId="6" borderId="9" xfId="0" applyFill="1" applyBorder="1" applyAlignment="1">
      <alignment horizontal="right"/>
    </xf>
    <xf numFmtId="43" fontId="1" fillId="0" borderId="6" xfId="1" applyFont="1" applyBorder="1" applyProtection="1"/>
    <xf numFmtId="43" fontId="1" fillId="0" borderId="6" xfId="1" applyFont="1" applyFill="1" applyBorder="1" applyProtection="1"/>
    <xf numFmtId="0" fontId="0" fillId="6" borderId="17" xfId="0" applyFill="1" applyBorder="1" applyAlignment="1">
      <alignment horizontal="center"/>
    </xf>
    <xf numFmtId="0" fontId="0" fillId="6" borderId="18" xfId="0" applyFill="1" applyBorder="1" applyAlignment="1">
      <alignment horizontal="center"/>
    </xf>
    <xf numFmtId="165" fontId="0" fillId="0" borderId="0" xfId="0" applyNumberFormat="1" applyAlignment="1">
      <alignment horizontal="center"/>
    </xf>
    <xf numFmtId="167" fontId="2" fillId="0" borderId="9" xfId="0" applyNumberFormat="1" applyFont="1" applyBorder="1"/>
    <xf numFmtId="0" fontId="0" fillId="6" borderId="49" xfId="0" applyFill="1" applyBorder="1"/>
    <xf numFmtId="0" fontId="0" fillId="6" borderId="50" xfId="0" applyFill="1" applyBorder="1"/>
    <xf numFmtId="0" fontId="0" fillId="6" borderId="51" xfId="0" applyFill="1" applyBorder="1"/>
    <xf numFmtId="0" fontId="18" fillId="6" borderId="21" xfId="0" applyFont="1" applyFill="1" applyBorder="1"/>
    <xf numFmtId="0" fontId="0" fillId="6" borderId="2" xfId="0" applyFill="1" applyBorder="1" applyAlignment="1">
      <alignment horizontal="right"/>
    </xf>
    <xf numFmtId="0" fontId="0" fillId="6" borderId="5" xfId="0" applyFill="1" applyBorder="1" applyAlignment="1">
      <alignment horizontal="right"/>
    </xf>
    <xf numFmtId="0" fontId="0" fillId="6" borderId="6" xfId="0" applyFill="1" applyBorder="1" applyAlignment="1">
      <alignment horizontal="center"/>
    </xf>
    <xf numFmtId="0" fontId="0" fillId="6" borderId="7" xfId="0" applyFill="1" applyBorder="1" applyAlignment="1">
      <alignment horizontal="right"/>
    </xf>
    <xf numFmtId="0" fontId="0" fillId="0" borderId="2" xfId="0" applyBorder="1"/>
    <xf numFmtId="0" fontId="0" fillId="0" borderId="4" xfId="0" applyBorder="1" applyAlignment="1">
      <alignment horizontal="center"/>
    </xf>
    <xf numFmtId="2" fontId="0" fillId="0" borderId="5" xfId="0" applyNumberFormat="1" applyBorder="1"/>
    <xf numFmtId="0" fontId="0" fillId="0" borderId="6" xfId="0" applyBorder="1" applyAlignment="1">
      <alignment horizontal="center"/>
    </xf>
    <xf numFmtId="0" fontId="0" fillId="7" borderId="6" xfId="0" applyFill="1" applyBorder="1" applyAlignment="1">
      <alignment horizontal="center"/>
    </xf>
    <xf numFmtId="2" fontId="0" fillId="0" borderId="7" xfId="0" applyNumberFormat="1" applyBorder="1"/>
    <xf numFmtId="0" fontId="0" fillId="0" borderId="9" xfId="0" applyBorder="1" applyAlignment="1">
      <alignment horizontal="center"/>
    </xf>
    <xf numFmtId="10" fontId="8" fillId="3" borderId="5" xfId="0" applyNumberFormat="1" applyFont="1" applyFill="1" applyBorder="1" applyAlignment="1">
      <alignment horizontal="left"/>
    </xf>
    <xf numFmtId="0" fontId="2" fillId="0" borderId="56" xfId="0" applyFont="1" applyBorder="1"/>
    <xf numFmtId="0" fontId="2" fillId="2" borderId="57" xfId="0" applyFont="1" applyFill="1" applyBorder="1" applyAlignment="1" applyProtection="1">
      <alignment horizontal="center"/>
      <protection locked="0"/>
    </xf>
    <xf numFmtId="0" fontId="0" fillId="0" borderId="35" xfId="0" quotePrefix="1" applyBorder="1" applyAlignment="1">
      <alignment horizontal="center" vertical="top"/>
    </xf>
    <xf numFmtId="0" fontId="26" fillId="0" borderId="1" xfId="0" applyFont="1" applyBorder="1"/>
    <xf numFmtId="167" fontId="0" fillId="0" borderId="19" xfId="0" applyNumberFormat="1" applyBorder="1"/>
    <xf numFmtId="167" fontId="0" fillId="0" borderId="20" xfId="0" applyNumberFormat="1" applyBorder="1"/>
    <xf numFmtId="167" fontId="2" fillId="0" borderId="21" xfId="1" applyNumberFormat="1" applyFont="1" applyBorder="1" applyProtection="1"/>
    <xf numFmtId="0" fontId="7" fillId="0" borderId="17" xfId="0" applyFont="1" applyBorder="1"/>
    <xf numFmtId="10" fontId="2" fillId="0" borderId="0" xfId="0" applyNumberFormat="1" applyFont="1" applyAlignment="1">
      <alignment horizontal="center"/>
    </xf>
    <xf numFmtId="169" fontId="15" fillId="0" borderId="8" xfId="1" applyNumberFormat="1" applyFont="1" applyFill="1" applyBorder="1" applyProtection="1"/>
    <xf numFmtId="167" fontId="2" fillId="0" borderId="4" xfId="1" applyNumberFormat="1" applyFont="1" applyBorder="1" applyProtection="1"/>
    <xf numFmtId="167" fontId="2" fillId="0" borderId="29" xfId="0" applyNumberFormat="1" applyFont="1" applyBorder="1"/>
    <xf numFmtId="167" fontId="2" fillId="0" borderId="38" xfId="0" applyNumberFormat="1" applyFont="1" applyBorder="1"/>
    <xf numFmtId="167" fontId="15" fillId="7" borderId="30" xfId="0" applyNumberFormat="1" applyFont="1" applyFill="1" applyBorder="1"/>
    <xf numFmtId="167" fontId="15" fillId="0" borderId="31" xfId="0" applyNumberFormat="1" applyFont="1" applyBorder="1"/>
    <xf numFmtId="0" fontId="2" fillId="0" borderId="29" xfId="0" applyFont="1" applyBorder="1" applyAlignment="1">
      <alignment horizontal="right" vertical="top"/>
    </xf>
    <xf numFmtId="0" fontId="2" fillId="0" borderId="4" xfId="0" applyFont="1" applyBorder="1" applyAlignment="1">
      <alignment horizontal="right" vertical="top" wrapText="1"/>
    </xf>
    <xf numFmtId="0" fontId="15" fillId="0" borderId="38" xfId="0" applyFont="1" applyBorder="1" applyAlignment="1">
      <alignment horizontal="right" vertical="top"/>
    </xf>
    <xf numFmtId="0" fontId="2" fillId="0" borderId="21" xfId="0" applyFont="1" applyBorder="1" applyAlignment="1">
      <alignment horizontal="right" vertical="top" wrapText="1"/>
    </xf>
    <xf numFmtId="0" fontId="0" fillId="0" borderId="20" xfId="0" applyBorder="1" applyAlignment="1">
      <alignment horizontal="right" vertical="top"/>
    </xf>
    <xf numFmtId="0" fontId="32" fillId="7" borderId="0" xfId="0" applyFont="1" applyFill="1"/>
    <xf numFmtId="10" fontId="34" fillId="7" borderId="0" xfId="0" applyNumberFormat="1" applyFont="1" applyFill="1" applyAlignment="1">
      <alignment horizontal="left"/>
    </xf>
    <xf numFmtId="3" fontId="37" fillId="7" borderId="0" xfId="0" applyNumberFormat="1" applyFont="1" applyFill="1"/>
    <xf numFmtId="10" fontId="29" fillId="0" borderId="0" xfId="0" applyNumberFormat="1" applyFont="1" applyAlignment="1">
      <alignment horizontal="left"/>
    </xf>
    <xf numFmtId="0" fontId="32" fillId="7" borderId="0" xfId="0" applyFont="1" applyFill="1" applyAlignment="1">
      <alignment horizontal="left"/>
    </xf>
    <xf numFmtId="168" fontId="15" fillId="7" borderId="0" xfId="0" applyNumberFormat="1" applyFont="1" applyFill="1" applyAlignment="1">
      <alignment horizontal="center"/>
    </xf>
    <xf numFmtId="168" fontId="15" fillId="7" borderId="0" xfId="0" applyNumberFormat="1" applyFont="1" applyFill="1" applyAlignment="1">
      <alignment horizontal="left"/>
    </xf>
    <xf numFmtId="167" fontId="15" fillId="0" borderId="30" xfId="0" applyNumberFormat="1" applyFont="1" applyBorder="1"/>
    <xf numFmtId="167" fontId="0" fillId="0" borderId="43" xfId="0" applyNumberFormat="1" applyBorder="1"/>
    <xf numFmtId="167" fontId="0" fillId="0" borderId="44" xfId="0" applyNumberFormat="1" applyBorder="1"/>
    <xf numFmtId="167" fontId="0" fillId="0" borderId="45" xfId="0" applyNumberFormat="1" applyBorder="1"/>
    <xf numFmtId="167" fontId="25" fillId="0" borderId="0" xfId="1" applyNumberFormat="1" applyFont="1" applyFill="1" applyBorder="1" applyProtection="1"/>
    <xf numFmtId="43" fontId="25" fillId="0" borderId="0" xfId="1" applyFont="1" applyFill="1" applyBorder="1" applyProtection="1"/>
    <xf numFmtId="167" fontId="2" fillId="0" borderId="40" xfId="1" applyNumberFormat="1" applyFont="1" applyBorder="1" applyProtection="1"/>
    <xf numFmtId="167" fontId="15" fillId="0" borderId="59" xfId="0" applyNumberFormat="1" applyFont="1" applyBorder="1"/>
    <xf numFmtId="169" fontId="15" fillId="0" borderId="39" xfId="0" applyNumberFormat="1" applyFont="1" applyBorder="1"/>
    <xf numFmtId="167" fontId="15" fillId="0" borderId="59" xfId="0" applyNumberFormat="1" applyFont="1" applyBorder="1" applyAlignment="1">
      <alignment horizontal="right"/>
    </xf>
    <xf numFmtId="167" fontId="36" fillId="3" borderId="18" xfId="0" applyNumberFormat="1" applyFont="1" applyFill="1" applyBorder="1"/>
    <xf numFmtId="0" fontId="2" fillId="0" borderId="2" xfId="0" applyFont="1" applyBorder="1" applyAlignment="1">
      <alignment wrapText="1"/>
    </xf>
    <xf numFmtId="167" fontId="2" fillId="0" borderId="31" xfId="0" applyNumberFormat="1" applyFont="1" applyBorder="1"/>
    <xf numFmtId="3" fontId="32" fillId="0" borderId="0" xfId="0" applyNumberFormat="1" applyFont="1"/>
    <xf numFmtId="167" fontId="0" fillId="0" borderId="9" xfId="1" applyNumberFormat="1" applyFont="1" applyBorder="1" applyProtection="1"/>
    <xf numFmtId="0" fontId="29" fillId="6" borderId="16" xfId="0" applyFont="1" applyFill="1" applyBorder="1" applyAlignment="1">
      <alignment horizontal="right"/>
    </xf>
    <xf numFmtId="0" fontId="8" fillId="6" borderId="18" xfId="0" applyFont="1" applyFill="1" applyBorder="1"/>
    <xf numFmtId="3" fontId="29" fillId="6" borderId="16" xfId="0" applyNumberFormat="1" applyFont="1" applyFill="1" applyBorder="1" applyAlignment="1">
      <alignment horizontal="right"/>
    </xf>
    <xf numFmtId="3" fontId="8" fillId="6" borderId="18" xfId="0" applyNumberFormat="1" applyFont="1" applyFill="1" applyBorder="1"/>
    <xf numFmtId="0" fontId="2" fillId="0" borderId="2" xfId="0" applyFont="1" applyBorder="1"/>
    <xf numFmtId="43" fontId="0" fillId="0" borderId="6" xfId="1" applyFont="1" applyBorder="1" applyProtection="1"/>
    <xf numFmtId="167" fontId="15" fillId="0" borderId="4" xfId="1" applyNumberFormat="1" applyFont="1" applyFill="1" applyBorder="1" applyProtection="1"/>
    <xf numFmtId="167" fontId="15" fillId="7" borderId="6" xfId="0" applyNumberFormat="1" applyFont="1" applyFill="1" applyBorder="1"/>
    <xf numFmtId="3" fontId="7" fillId="7" borderId="6" xfId="0" applyNumberFormat="1" applyFont="1" applyFill="1" applyBorder="1" applyAlignment="1">
      <alignment horizontal="right"/>
    </xf>
    <xf numFmtId="9" fontId="2" fillId="0" borderId="6" xfId="0" applyNumberFormat="1" applyFont="1" applyBorder="1" applyAlignment="1">
      <alignment horizontal="center"/>
    </xf>
    <xf numFmtId="167" fontId="15" fillId="0" borderId="4" xfId="0" applyNumberFormat="1" applyFont="1" applyBorder="1"/>
    <xf numFmtId="0" fontId="32" fillId="7" borderId="5" xfId="0" applyFont="1" applyFill="1" applyBorder="1"/>
    <xf numFmtId="3" fontId="7" fillId="7" borderId="9" xfId="0" applyNumberFormat="1" applyFont="1" applyFill="1" applyBorder="1" applyAlignment="1">
      <alignment horizontal="right"/>
    </xf>
    <xf numFmtId="167" fontId="0" fillId="0" borderId="28" xfId="0" applyNumberFormat="1" applyBorder="1"/>
    <xf numFmtId="167" fontId="7" fillId="0" borderId="21" xfId="0" applyNumberFormat="1" applyFont="1" applyBorder="1"/>
    <xf numFmtId="167" fontId="8" fillId="0" borderId="20" xfId="0" applyNumberFormat="1" applyFont="1" applyBorder="1"/>
    <xf numFmtId="0" fontId="39" fillId="0" borderId="0" xfId="0" applyFont="1"/>
    <xf numFmtId="164" fontId="0" fillId="0" borderId="0" xfId="0" applyNumberFormat="1"/>
    <xf numFmtId="0" fontId="2" fillId="4" borderId="19" xfId="0" applyFont="1" applyFill="1" applyBorder="1"/>
    <xf numFmtId="0" fontId="2" fillId="4" borderId="20" xfId="0" applyFont="1" applyFill="1" applyBorder="1"/>
    <xf numFmtId="0" fontId="2" fillId="4" borderId="21" xfId="0" applyFont="1" applyFill="1" applyBorder="1"/>
    <xf numFmtId="0" fontId="2" fillId="8" borderId="19" xfId="0" applyFont="1" applyFill="1" applyBorder="1"/>
    <xf numFmtId="0" fontId="2" fillId="8" borderId="20" xfId="0" applyFont="1" applyFill="1" applyBorder="1"/>
    <xf numFmtId="0" fontId="2" fillId="8" borderId="21" xfId="0" applyFont="1" applyFill="1" applyBorder="1"/>
    <xf numFmtId="0" fontId="0" fillId="0" borderId="1" xfId="0" applyBorder="1" applyAlignment="1">
      <alignment horizontal="center" wrapText="1"/>
    </xf>
    <xf numFmtId="0" fontId="0" fillId="0" borderId="19" xfId="0" applyBorder="1" applyAlignment="1">
      <alignment wrapText="1"/>
    </xf>
    <xf numFmtId="0" fontId="0" fillId="0" borderId="20" xfId="0" applyBorder="1" applyAlignment="1">
      <alignment wrapText="1"/>
    </xf>
    <xf numFmtId="0" fontId="2" fillId="0" borderId="20" xfId="0" applyFont="1" applyBorder="1" applyAlignment="1">
      <alignment horizontal="right" wrapText="1"/>
    </xf>
    <xf numFmtId="0" fontId="0" fillId="0" borderId="60" xfId="0" applyBorder="1" applyAlignment="1">
      <alignment horizontal="right" wrapText="1"/>
    </xf>
    <xf numFmtId="0" fontId="2" fillId="0" borderId="21" xfId="0" applyFont="1" applyBorder="1" applyAlignment="1">
      <alignment horizontal="right" wrapText="1"/>
    </xf>
    <xf numFmtId="0" fontId="2" fillId="0" borderId="17" xfId="0" applyFont="1" applyBorder="1" applyAlignment="1">
      <alignment horizontal="center"/>
    </xf>
    <xf numFmtId="164" fontId="0" fillId="0" borderId="5" xfId="0" applyNumberFormat="1" applyBorder="1"/>
    <xf numFmtId="164" fontId="2" fillId="0" borderId="0" xfId="0" applyNumberFormat="1" applyFont="1"/>
    <xf numFmtId="164" fontId="0" fillId="0" borderId="11" xfId="0" applyNumberFormat="1" applyBorder="1"/>
    <xf numFmtId="164" fontId="2" fillId="0" borderId="6" xfId="0" applyNumberFormat="1" applyFont="1" applyBorder="1"/>
    <xf numFmtId="164" fontId="2" fillId="0" borderId="22" xfId="0" applyNumberFormat="1" applyFont="1" applyBorder="1"/>
    <xf numFmtId="164" fontId="0" fillId="0" borderId="61" xfId="0" applyNumberFormat="1" applyBorder="1"/>
    <xf numFmtId="164" fontId="0" fillId="0" borderId="9" xfId="0" applyNumberFormat="1" applyBorder="1"/>
    <xf numFmtId="164" fontId="0" fillId="0" borderId="22" xfId="0" applyNumberFormat="1" applyBorder="1"/>
    <xf numFmtId="164" fontId="0" fillId="0" borderId="6" xfId="0" applyNumberFormat="1" applyBorder="1"/>
    <xf numFmtId="0" fontId="2" fillId="0" borderId="1" xfId="0" applyFont="1" applyBorder="1" applyAlignment="1">
      <alignment horizontal="center"/>
    </xf>
    <xf numFmtId="164" fontId="2" fillId="0" borderId="19" xfId="0" applyNumberFormat="1" applyFont="1" applyBorder="1"/>
    <xf numFmtId="164" fontId="2" fillId="0" borderId="20" xfId="0" applyNumberFormat="1" applyFont="1" applyBorder="1"/>
    <xf numFmtId="164" fontId="2" fillId="0" borderId="61" xfId="0" applyNumberFormat="1" applyFont="1" applyBorder="1"/>
    <xf numFmtId="164" fontId="2" fillId="0" borderId="9" xfId="0" applyNumberFormat="1" applyFont="1" applyBorder="1"/>
    <xf numFmtId="164" fontId="2" fillId="0" borderId="25" xfId="0" applyNumberFormat="1" applyFont="1" applyBorder="1"/>
    <xf numFmtId="164" fontId="2" fillId="0" borderId="60" xfId="0" applyNumberFormat="1" applyFont="1" applyBorder="1"/>
    <xf numFmtId="164" fontId="2" fillId="0" borderId="21" xfId="0" applyNumberFormat="1" applyFont="1" applyBorder="1"/>
    <xf numFmtId="0" fontId="22" fillId="0" borderId="0" xfId="0" applyFont="1" applyAlignment="1">
      <alignment horizontal="right"/>
    </xf>
    <xf numFmtId="0" fontId="22" fillId="0" borderId="13" xfId="0" applyFont="1" applyBorder="1" applyAlignment="1">
      <alignment horizontal="center"/>
    </xf>
    <xf numFmtId="0" fontId="22" fillId="0" borderId="14" xfId="0" applyFont="1" applyBorder="1" applyAlignment="1">
      <alignment horizontal="center"/>
    </xf>
    <xf numFmtId="0" fontId="22" fillId="0" borderId="14" xfId="0" applyFont="1" applyBorder="1" applyAlignment="1">
      <alignment horizontal="center" wrapText="1"/>
    </xf>
    <xf numFmtId="0" fontId="22" fillId="0" borderId="15" xfId="0" applyFont="1" applyBorder="1"/>
    <xf numFmtId="0" fontId="0" fillId="0" borderId="14" xfId="0" applyBorder="1" applyAlignment="1">
      <alignment horizontal="center"/>
    </xf>
    <xf numFmtId="0" fontId="22" fillId="0" borderId="14" xfId="0" quotePrefix="1" applyFont="1" applyBorder="1" applyAlignment="1">
      <alignment horizontal="center" wrapText="1"/>
    </xf>
    <xf numFmtId="167" fontId="26" fillId="0" borderId="0" xfId="0" applyNumberFormat="1" applyFont="1" applyAlignment="1">
      <alignment horizontal="center"/>
    </xf>
    <xf numFmtId="0" fontId="36" fillId="3" borderId="19" xfId="0" applyFont="1" applyFill="1" applyBorder="1" applyAlignment="1">
      <alignment horizontal="right"/>
    </xf>
    <xf numFmtId="0" fontId="36" fillId="3" borderId="21" xfId="0" applyFont="1" applyFill="1" applyBorder="1" applyAlignment="1">
      <alignment horizontal="right"/>
    </xf>
    <xf numFmtId="167" fontId="0" fillId="0" borderId="21" xfId="0" applyNumberFormat="1" applyBorder="1"/>
    <xf numFmtId="0" fontId="7" fillId="0" borderId="5" xfId="0" applyFont="1" applyBorder="1"/>
    <xf numFmtId="0" fontId="0" fillId="0" borderId="26" xfId="0" applyBorder="1"/>
    <xf numFmtId="0" fontId="0" fillId="0" borderId="27" xfId="0" applyBorder="1"/>
    <xf numFmtId="0" fontId="0" fillId="0" borderId="28" xfId="0" applyBorder="1"/>
    <xf numFmtId="0" fontId="7" fillId="0" borderId="19" xfId="0" applyFont="1" applyBorder="1"/>
    <xf numFmtId="0" fontId="0" fillId="0" borderId="20" xfId="0" applyBorder="1"/>
    <xf numFmtId="0" fontId="0" fillId="0" borderId="21" xfId="0" applyBorder="1"/>
    <xf numFmtId="0" fontId="0" fillId="0" borderId="19" xfId="0" applyBorder="1"/>
    <xf numFmtId="0" fontId="2" fillId="0" borderId="20" xfId="0" applyFont="1" applyBorder="1"/>
    <xf numFmtId="0" fontId="2" fillId="0" borderId="7" xfId="0" applyFont="1" applyBorder="1"/>
    <xf numFmtId="0" fontId="36" fillId="3" borderId="38" xfId="0" applyFont="1" applyFill="1" applyBorder="1" applyAlignment="1">
      <alignment horizontal="right"/>
    </xf>
    <xf numFmtId="167" fontId="0" fillId="0" borderId="62" xfId="0" applyNumberFormat="1" applyBorder="1"/>
    <xf numFmtId="167" fontId="2" fillId="0" borderId="30" xfId="0" applyNumberFormat="1" applyFont="1" applyBorder="1"/>
    <xf numFmtId="167" fontId="0" fillId="0" borderId="38" xfId="0" applyNumberFormat="1" applyBorder="1"/>
    <xf numFmtId="167" fontId="0" fillId="0" borderId="30" xfId="0" applyNumberFormat="1" applyBorder="1"/>
    <xf numFmtId="167" fontId="0" fillId="0" borderId="31" xfId="0" applyNumberFormat="1" applyBorder="1"/>
    <xf numFmtId="167" fontId="7" fillId="0" borderId="38" xfId="0" applyNumberFormat="1" applyFont="1" applyBorder="1"/>
    <xf numFmtId="0" fontId="0" fillId="0" borderId="22" xfId="0" applyBorder="1"/>
    <xf numFmtId="0" fontId="0" fillId="0" borderId="23" xfId="0" applyBorder="1"/>
    <xf numFmtId="167" fontId="15" fillId="9" borderId="52" xfId="0" applyNumberFormat="1" applyFont="1" applyFill="1" applyBorder="1"/>
    <xf numFmtId="167" fontId="2" fillId="2" borderId="1" xfId="0" applyNumberFormat="1" applyFont="1" applyFill="1" applyBorder="1" applyProtection="1">
      <protection locked="0"/>
    </xf>
    <xf numFmtId="3" fontId="25" fillId="0" borderId="0" xfId="0" applyNumberFormat="1" applyFont="1"/>
    <xf numFmtId="166" fontId="25" fillId="0" borderId="0" xfId="1" applyNumberFormat="1" applyFont="1" applyFill="1" applyBorder="1" applyProtection="1"/>
    <xf numFmtId="0" fontId="15" fillId="0" borderId="58" xfId="0" applyFont="1" applyBorder="1"/>
    <xf numFmtId="164" fontId="15" fillId="0" borderId="9" xfId="0" applyNumberFormat="1" applyFont="1" applyBorder="1"/>
    <xf numFmtId="164" fontId="15" fillId="0" borderId="6" xfId="0" applyNumberFormat="1" applyFont="1" applyBorder="1"/>
    <xf numFmtId="164" fontId="15" fillId="0" borderId="40" xfId="0" applyNumberFormat="1" applyFont="1" applyBorder="1"/>
    <xf numFmtId="164" fontId="2" fillId="0" borderId="1" xfId="0" applyNumberFormat="1" applyFont="1" applyBorder="1"/>
    <xf numFmtId="164" fontId="2" fillId="0" borderId="17" xfId="0" applyNumberFormat="1" applyFont="1" applyBorder="1" applyAlignment="1">
      <alignment horizontal="right"/>
    </xf>
    <xf numFmtId="164" fontId="2" fillId="0" borderId="58" xfId="0" applyNumberFormat="1" applyFont="1" applyBorder="1" applyAlignment="1">
      <alignment horizontal="right"/>
    </xf>
    <xf numFmtId="164" fontId="2" fillId="0" borderId="18" xfId="0" applyNumberFormat="1" applyFont="1" applyBorder="1"/>
    <xf numFmtId="0" fontId="41" fillId="0" borderId="56" xfId="0" applyFont="1" applyBorder="1"/>
    <xf numFmtId="164" fontId="2" fillId="0" borderId="8" xfId="0" applyNumberFormat="1" applyFont="1" applyBorder="1"/>
    <xf numFmtId="164" fontId="0" fillId="0" borderId="63" xfId="0" applyNumberFormat="1" applyBorder="1"/>
    <xf numFmtId="164" fontId="2" fillId="0" borderId="17" xfId="0" applyNumberFormat="1" applyFont="1" applyBorder="1"/>
    <xf numFmtId="167" fontId="15" fillId="0" borderId="38" xfId="0" applyNumberFormat="1" applyFont="1" applyBorder="1"/>
    <xf numFmtId="169" fontId="15" fillId="0" borderId="20" xfId="1" applyNumberFormat="1" applyFont="1" applyFill="1" applyBorder="1" applyProtection="1"/>
    <xf numFmtId="164" fontId="15" fillId="0" borderId="21" xfId="0" applyNumberFormat="1" applyFont="1" applyBorder="1"/>
    <xf numFmtId="0" fontId="0" fillId="0" borderId="20" xfId="0" applyBorder="1" applyAlignment="1">
      <alignment horizontal="right" wrapText="1"/>
    </xf>
    <xf numFmtId="164" fontId="0" fillId="0" borderId="8" xfId="0" applyNumberFormat="1" applyBorder="1"/>
    <xf numFmtId="0" fontId="0" fillId="0" borderId="0" xfId="0" quotePrefix="1" applyAlignment="1">
      <alignment horizontal="left" vertical="top" wrapText="1"/>
    </xf>
    <xf numFmtId="0" fontId="0" fillId="0" borderId="22" xfId="0" quotePrefix="1" applyBorder="1" applyAlignment="1">
      <alignment horizontal="left" vertical="top"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20" fillId="0" borderId="15" xfId="0" applyFont="1" applyBorder="1" applyAlignment="1">
      <alignment horizontal="left" wrapText="1"/>
    </xf>
    <xf numFmtId="0" fontId="0" fillId="6" borderId="4" xfId="0" applyFill="1" applyBorder="1" applyAlignment="1">
      <alignment horizontal="center" wrapText="1"/>
    </xf>
    <xf numFmtId="0" fontId="0" fillId="6" borderId="9" xfId="0" applyFill="1" applyBorder="1" applyAlignment="1">
      <alignment horizontal="center" wrapText="1"/>
    </xf>
    <xf numFmtId="0" fontId="20" fillId="2" borderId="13" xfId="0" applyFont="1" applyFill="1" applyBorder="1" applyAlignment="1" applyProtection="1">
      <alignment horizontal="left" wrapText="1"/>
      <protection locked="0"/>
    </xf>
    <xf numFmtId="0" fontId="20" fillId="2" borderId="14" xfId="0" applyFont="1" applyFill="1" applyBorder="1" applyAlignment="1" applyProtection="1">
      <alignment horizontal="left" wrapText="1"/>
      <protection locked="0"/>
    </xf>
    <xf numFmtId="0" fontId="20" fillId="2" borderId="15" xfId="0" applyFont="1" applyFill="1" applyBorder="1" applyAlignment="1" applyProtection="1">
      <alignment horizontal="left" wrapText="1"/>
      <protection locked="0"/>
    </xf>
    <xf numFmtId="0" fontId="0" fillId="6" borderId="4" xfId="0" applyFill="1" applyBorder="1" applyAlignment="1">
      <alignment horizontal="center" vertical="top" wrapText="1"/>
    </xf>
    <xf numFmtId="0" fontId="0" fillId="6" borderId="6" xfId="0" applyFill="1" applyBorder="1" applyAlignment="1">
      <alignment horizontal="center" vertical="top" wrapText="1"/>
    </xf>
    <xf numFmtId="0" fontId="0" fillId="6" borderId="9" xfId="0" applyFill="1" applyBorder="1" applyAlignment="1">
      <alignment horizontal="center" vertical="top" wrapText="1"/>
    </xf>
    <xf numFmtId="0" fontId="0" fillId="6" borderId="29" xfId="0" applyFill="1" applyBorder="1" applyAlignment="1">
      <alignment horizontal="left" wrapText="1"/>
    </xf>
    <xf numFmtId="0" fontId="0" fillId="6" borderId="30" xfId="0" applyFill="1" applyBorder="1" applyAlignment="1">
      <alignment horizontal="left" wrapText="1"/>
    </xf>
    <xf numFmtId="0" fontId="0" fillId="6" borderId="31" xfId="0" applyFill="1" applyBorder="1" applyAlignment="1">
      <alignment horizontal="left" wrapText="1"/>
    </xf>
  </cellXfs>
  <cellStyles count="3">
    <cellStyle name="Komma" xfId="1" builtinId="3"/>
    <cellStyle name="Standaard" xfId="0" builtinId="0"/>
    <cellStyle name="Standaard 2" xfId="2" xr:uid="{00000000-0005-0000-0000-000002000000}"/>
  </cellStyles>
  <dxfs count="1987">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FF0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5"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b/>
        <i val="0"/>
        <color rgb="FFFF0000"/>
      </font>
    </dxf>
    <dxf>
      <font>
        <b/>
        <i val="0"/>
        <color rgb="FF0070C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ont>
        <b/>
        <i val="0"/>
        <color rgb="FF0070C0"/>
      </font>
    </dxf>
    <dxf>
      <font>
        <b/>
        <i val="0"/>
        <color rgb="FFFF0000"/>
      </font>
    </dxf>
    <dxf>
      <fill>
        <patternFill>
          <bgColor theme="0"/>
        </patternFill>
      </fill>
    </dxf>
    <dxf>
      <fill>
        <patternFill>
          <bgColor theme="5" tint="0.59996337778862885"/>
        </patternFill>
      </fill>
    </dxf>
    <dxf>
      <fill>
        <patternFill>
          <bgColor theme="6" tint="0.59996337778862885"/>
        </patternFill>
      </fill>
    </dxf>
    <dxf>
      <font>
        <color rgb="FFFF0000"/>
      </font>
    </dxf>
    <dxf>
      <font>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33133</xdr:colOff>
      <xdr:row>0</xdr:row>
      <xdr:rowOff>18625</xdr:rowOff>
    </xdr:from>
    <xdr:to>
      <xdr:col>4</xdr:col>
      <xdr:colOff>370115</xdr:colOff>
      <xdr:row>1</xdr:row>
      <xdr:rowOff>80709</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3133" y="18625"/>
          <a:ext cx="2786268" cy="3559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2</xdr:row>
      <xdr:rowOff>69850</xdr:rowOff>
    </xdr:to>
    <xdr:pic>
      <xdr:nvPicPr>
        <xdr:cNvPr id="2" name="Afbeelding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2</xdr:row>
      <xdr:rowOff>63500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9525"/>
          <a:ext cx="3426755" cy="4381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G40"/>
  <sheetViews>
    <sheetView workbookViewId="0">
      <selection activeCell="A10" sqref="A10"/>
    </sheetView>
  </sheetViews>
  <sheetFormatPr defaultRowHeight="14.5"/>
  <cols>
    <col min="1" max="1" width="19.765625" bestFit="1" customWidth="1"/>
    <col min="5" max="5" width="10.765625" bestFit="1" customWidth="1"/>
  </cols>
  <sheetData>
    <row r="1" spans="1:7" ht="15.5">
      <c r="A1" s="9" t="s">
        <v>69</v>
      </c>
      <c r="C1" s="9" t="s">
        <v>70</v>
      </c>
      <c r="E1" s="9" t="s">
        <v>71</v>
      </c>
      <c r="G1" s="9" t="s">
        <v>99</v>
      </c>
    </row>
    <row r="3" spans="1:7">
      <c r="A3" t="s">
        <v>66</v>
      </c>
      <c r="C3" t="s">
        <v>114</v>
      </c>
      <c r="E3">
        <v>1</v>
      </c>
      <c r="G3" s="189">
        <v>0.25</v>
      </c>
    </row>
    <row r="4" spans="1:7">
      <c r="A4" t="s">
        <v>38</v>
      </c>
      <c r="C4" t="s">
        <v>115</v>
      </c>
      <c r="E4">
        <v>2</v>
      </c>
    </row>
    <row r="5" spans="1:7">
      <c r="A5" t="s">
        <v>39</v>
      </c>
      <c r="E5">
        <v>3</v>
      </c>
    </row>
    <row r="6" spans="1:7">
      <c r="A6" t="s">
        <v>40</v>
      </c>
      <c r="E6">
        <v>4</v>
      </c>
    </row>
    <row r="7" spans="1:7">
      <c r="E7">
        <v>5</v>
      </c>
    </row>
    <row r="8" spans="1:7">
      <c r="E8">
        <v>6</v>
      </c>
    </row>
    <row r="9" spans="1:7">
      <c r="E9">
        <v>7</v>
      </c>
    </row>
    <row r="10" spans="1:7">
      <c r="A10" t="s">
        <v>177</v>
      </c>
      <c r="E10">
        <v>8</v>
      </c>
    </row>
    <row r="11" spans="1:7">
      <c r="A11" t="s">
        <v>178</v>
      </c>
      <c r="E11">
        <v>9</v>
      </c>
    </row>
    <row r="12" spans="1:7">
      <c r="E12">
        <v>10</v>
      </c>
    </row>
    <row r="13" spans="1:7">
      <c r="E13">
        <v>11</v>
      </c>
    </row>
    <row r="14" spans="1:7">
      <c r="E14">
        <v>12</v>
      </c>
    </row>
    <row r="15" spans="1:7">
      <c r="E15">
        <v>13</v>
      </c>
    </row>
    <row r="16" spans="1:7">
      <c r="E16">
        <v>14</v>
      </c>
    </row>
    <row r="17" spans="5:5">
      <c r="E17">
        <v>15</v>
      </c>
    </row>
    <row r="18" spans="5:5">
      <c r="E18">
        <v>16</v>
      </c>
    </row>
    <row r="19" spans="5:5">
      <c r="E19">
        <v>17</v>
      </c>
    </row>
    <row r="20" spans="5:5">
      <c r="E20">
        <v>18</v>
      </c>
    </row>
    <row r="21" spans="5:5">
      <c r="E21">
        <v>19</v>
      </c>
    </row>
    <row r="22" spans="5:5">
      <c r="E22">
        <v>20</v>
      </c>
    </row>
    <row r="23" spans="5:5">
      <c r="E23">
        <v>21</v>
      </c>
    </row>
    <row r="24" spans="5:5">
      <c r="E24">
        <v>22</v>
      </c>
    </row>
    <row r="25" spans="5:5">
      <c r="E25">
        <v>23</v>
      </c>
    </row>
    <row r="26" spans="5:5">
      <c r="E26">
        <v>24</v>
      </c>
    </row>
    <row r="27" spans="5:5">
      <c r="E27">
        <v>25</v>
      </c>
    </row>
    <row r="28" spans="5:5">
      <c r="E28">
        <v>26</v>
      </c>
    </row>
    <row r="29" spans="5:5">
      <c r="E29">
        <v>27</v>
      </c>
    </row>
    <row r="30" spans="5:5">
      <c r="E30">
        <v>28</v>
      </c>
    </row>
    <row r="31" spans="5:5">
      <c r="E31">
        <v>29</v>
      </c>
    </row>
    <row r="32" spans="5:5">
      <c r="E32">
        <v>30</v>
      </c>
    </row>
    <row r="33" spans="5:5">
      <c r="E33">
        <v>31</v>
      </c>
    </row>
    <row r="34" spans="5:5">
      <c r="E34">
        <v>32</v>
      </c>
    </row>
    <row r="35" spans="5:5">
      <c r="E35">
        <v>33</v>
      </c>
    </row>
    <row r="36" spans="5:5">
      <c r="E36">
        <v>34</v>
      </c>
    </row>
    <row r="37" spans="5:5">
      <c r="E37">
        <v>35</v>
      </c>
    </row>
    <row r="38" spans="5:5">
      <c r="E38">
        <v>36</v>
      </c>
    </row>
    <row r="39" spans="5:5">
      <c r="E39">
        <v>37</v>
      </c>
    </row>
    <row r="40" spans="5:5">
      <c r="E40">
        <v>38</v>
      </c>
    </row>
  </sheetData>
  <sheetProtection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2">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5</v>
      </c>
    </row>
    <row r="4" spans="1:17" ht="43">
      <c r="A4" s="1" t="str">
        <f>"FORMAT BEGROTING &amp; VERANTWOORDING (DEELPROJECT " &amp; D1 &amp;")"</f>
        <v>FORMAT BEGROTING &amp; VERANTWOORDING (DEELPROJECT 5)</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5:</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733" priority="56" operator="lessThanOrEqual">
      <formula>0</formula>
    </cfRule>
    <cfRule type="cellIs" dxfId="1732" priority="55" operator="greaterThan">
      <formula>0</formula>
    </cfRule>
    <cfRule type="containsBlanks" dxfId="1731" priority="54">
      <formula>LEN(TRIM(E141))=0</formula>
    </cfRule>
  </conditionalFormatting>
  <conditionalFormatting sqref="I95 K95">
    <cfRule type="cellIs" dxfId="1730" priority="24" operator="lessThanOrEqual">
      <formula>0.25</formula>
    </cfRule>
    <cfRule type="cellIs" dxfId="1729" priority="25" operator="greaterThan">
      <formula>0.25</formula>
    </cfRule>
  </conditionalFormatting>
  <conditionalFormatting sqref="I96">
    <cfRule type="cellIs" dxfId="1728" priority="27" operator="equal">
      <formula>"Rijksbijdrage is maximaal 25% en dus akkoord"</formula>
    </cfRule>
    <cfRule type="cellIs" dxfId="1727" priority="26" operator="equal">
      <formula>"Rijksbijdrage is groter dan 25%; NIET TOEGESTAAN"</formula>
    </cfRule>
  </conditionalFormatting>
  <conditionalFormatting sqref="I108 K108">
    <cfRule type="cellIs" dxfId="1726" priority="21" operator="greaterThan">
      <formula>0.25</formula>
    </cfRule>
    <cfRule type="cellIs" dxfId="1725" priority="20" operator="lessThanOrEqual">
      <formula>0.25</formula>
    </cfRule>
  </conditionalFormatting>
  <conditionalFormatting sqref="I109">
    <cfRule type="cellIs" dxfId="1724" priority="22" operator="equal">
      <formula>"Rijksbijdrage is groter dan 25%; NIET TOEGESTAAN"</formula>
    </cfRule>
    <cfRule type="cellIs" dxfId="1723" priority="23" operator="equal">
      <formula>"Rijksbijdrage is maximaal 25% en dus akkoord"</formula>
    </cfRule>
  </conditionalFormatting>
  <conditionalFormatting sqref="I121 K121">
    <cfRule type="cellIs" dxfId="1722" priority="15" operator="lessThanOrEqual">
      <formula>0.25</formula>
    </cfRule>
    <cfRule type="cellIs" dxfId="1721" priority="16" operator="greaterThan">
      <formula>0.25</formula>
    </cfRule>
  </conditionalFormatting>
  <conditionalFormatting sqref="I122">
    <cfRule type="cellIs" dxfId="1720" priority="13" operator="equal">
      <formula>"Rijksbijdrage is groter dan 25%; NIET TOEGESTAAN"</formula>
    </cfRule>
    <cfRule type="cellIs" dxfId="1719" priority="14" operator="equal">
      <formula>"Rijksbijdrage is maximaal 25% en dus akkoord"</formula>
    </cfRule>
  </conditionalFormatting>
  <conditionalFormatting sqref="L141:L164">
    <cfRule type="cellIs" dxfId="1718" priority="69" operator="greaterThanOrEqual">
      <formula>0</formula>
    </cfRule>
    <cfRule type="containsBlanks" dxfId="1717" priority="61">
      <formula>LEN(TRIM(L141))=0</formula>
    </cfRule>
    <cfRule type="cellIs" dxfId="1716" priority="70" operator="lessThan">
      <formula>0</formula>
    </cfRule>
  </conditionalFormatting>
  <conditionalFormatting sqref="L166:L177">
    <cfRule type="cellIs" dxfId="1715" priority="68" operator="lessThan">
      <formula>0</formula>
    </cfRule>
    <cfRule type="containsBlanks" dxfId="1714" priority="62">
      <formula>LEN(TRIM(L166))=0</formula>
    </cfRule>
    <cfRule type="cellIs" dxfId="1713" priority="67" operator="greaterThanOrEqual">
      <formula>0</formula>
    </cfRule>
  </conditionalFormatting>
  <conditionalFormatting sqref="S24:S48">
    <cfRule type="containsBlanks" dxfId="1712" priority="32">
      <formula>LEN(TRIM(S24))=0</formula>
    </cfRule>
    <cfRule type="cellIs" dxfId="1711" priority="33" operator="greaterThan">
      <formula>0</formula>
    </cfRule>
    <cfRule type="cellIs" dxfId="1710" priority="34" operator="lessThanOrEqual">
      <formula>0</formula>
    </cfRule>
  </conditionalFormatting>
  <conditionalFormatting sqref="S57:S82">
    <cfRule type="cellIs" dxfId="1709" priority="18" operator="greaterThanOrEqual">
      <formula>0</formula>
    </cfRule>
    <cfRule type="containsBlanks" dxfId="1708" priority="17">
      <formula>LEN(TRIM(S57))=0</formula>
    </cfRule>
    <cfRule type="cellIs" dxfId="1707" priority="19" operator="lessThan">
      <formula>0</formula>
    </cfRule>
  </conditionalFormatting>
  <conditionalFormatting sqref="S84:S87">
    <cfRule type="cellIs" dxfId="1706" priority="29" operator="greaterThanOrEqual">
      <formula>0</formula>
    </cfRule>
    <cfRule type="cellIs" dxfId="1705" priority="30" operator="lessThan">
      <formula>0</formula>
    </cfRule>
    <cfRule type="containsBlanks" dxfId="1704" priority="28">
      <formula>LEN(TRIM(S84))=0</formula>
    </cfRule>
  </conditionalFormatting>
  <conditionalFormatting sqref="S91:S96">
    <cfRule type="containsBlanks" dxfId="1703" priority="60">
      <formula>LEN(TRIM(S91))=0</formula>
    </cfRule>
    <cfRule type="cellIs" dxfId="1702" priority="63" operator="greaterThanOrEqual">
      <formula>0</formula>
    </cfRule>
    <cfRule type="cellIs" dxfId="1701" priority="64" operator="lessThan">
      <formula>0</formula>
    </cfRule>
  </conditionalFormatting>
  <conditionalFormatting sqref="S104:S109">
    <cfRule type="containsBlanks" dxfId="1700" priority="37">
      <formula>LEN(TRIM(S104))=0</formula>
    </cfRule>
    <cfRule type="cellIs" dxfId="1699" priority="39" operator="greaterThanOrEqual">
      <formula>0</formula>
    </cfRule>
    <cfRule type="cellIs" dxfId="1698" priority="40" operator="lessThan">
      <formula>0</formula>
    </cfRule>
  </conditionalFormatting>
  <conditionalFormatting sqref="S117:S125">
    <cfRule type="containsBlanks" dxfId="1697" priority="46">
      <formula>LEN(TRIM(S117))=0</formula>
    </cfRule>
    <cfRule type="cellIs" dxfId="1696" priority="47" operator="greaterThanOrEqual">
      <formula>0</formula>
    </cfRule>
    <cfRule type="cellIs" dxfId="1695" priority="48" operator="lessThan">
      <formula>0</formula>
    </cfRule>
  </conditionalFormatting>
  <conditionalFormatting sqref="U24:U30 U32:U36 U38:U44">
    <cfRule type="cellIs" dxfId="1692" priority="8" operator="equal">
      <formula>"Gereed"</formula>
    </cfRule>
  </conditionalFormatting>
  <conditionalFormatting sqref="U46:U48">
    <cfRule type="cellIs" dxfId="1691" priority="7" operator="equal">
      <formula>"Gereed"</formula>
    </cfRule>
  </conditionalFormatting>
  <conditionalFormatting sqref="U57:U60">
    <cfRule type="cellIs" dxfId="1690" priority="3" operator="equal">
      <formula>"Gereed"</formula>
    </cfRule>
  </conditionalFormatting>
  <conditionalFormatting sqref="U62:U64">
    <cfRule type="cellIs" dxfId="1688" priority="9" operator="equal">
      <formula>"Gereed"</formula>
    </cfRule>
  </conditionalFormatting>
  <conditionalFormatting sqref="U67:U71 U73:U79">
    <cfRule type="cellIs" dxfId="1684" priority="2" operator="equal">
      <formula>"Gereed"</formula>
    </cfRule>
  </conditionalFormatting>
  <conditionalFormatting sqref="U81:U83">
    <cfRule type="cellIs" dxfId="1683"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700-000000000000}"/>
    <dataValidation allowBlank="1" showInputMessage="1" showErrorMessage="1" promptTitle="Werkelijke einddatum" prompt="Geef de werkelijke  einddatum van het project in (format dd-mm-jjj)." sqref="E16" xr:uid="{00000000-0002-0000-0700-000001000000}"/>
    <dataValidation allowBlank="1" showInputMessage="1" showErrorMessage="1" promptTitle="Geplande einddatum" prompt="Geef de geplande einddatum van het project in (format dd-mm-jjj)." sqref="E15" xr:uid="{00000000-0002-0000-0700-000002000000}"/>
    <dataValidation allowBlank="1" showInputMessage="1" showErrorMessage="1" promptTitle="Werkelijke startdatum" prompt="Geef de werkelijke startdatum van het project in." sqref="C16" xr:uid="{00000000-0002-0000-0700-000003000000}"/>
    <dataValidation allowBlank="1" showInputMessage="1" showErrorMessage="1" promptTitle="Geplande startdatum" prompt="Geef de geplande startdatum van het project in." sqref="C15" xr:uid="{00000000-0002-0000-0700-000004000000}"/>
    <dataValidation allowBlank="1" showInputMessage="1" showErrorMessage="1" promptTitle="Projectomschrijving" prompt="Vul hier de projectomschrijving in" sqref="B14:C14" xr:uid="{00000000-0002-0000-0700-000005000000}"/>
    <dataValidation allowBlank="1" showInputMessage="1" showErrorMessage="1" promptTitle="Sociale innovaties" prompt="Geef in deze cel zelf de eenheid aan die van toepassing is. " sqref="I46:K48 I44:K44" xr:uid="{00000000-0002-0000-0700-000006000000}"/>
    <dataValidation allowBlank="1" showInputMessage="1" showErrorMessage="1" promptTitle="Projectnaam:" prompt="Geef hier de projectnaam aan" sqref="B12:I12 B10:I10" xr:uid="{00000000-0002-0000-0700-000007000000}"/>
    <dataValidation allowBlank="1" showInputMessage="1" showErrorMessage="1" promptTitle="Geplande startdatum" prompt="Geef de geplande startdatum van het project in (format dd-mm-jjj)." sqref="B15" xr:uid="{00000000-0002-0000-0700-000008000000}"/>
    <dataValidation allowBlank="1" showInputMessage="1" showErrorMessage="1" promptTitle="Werkelijke startdatum" prompt="Geef de werkelijke startdatum van het project in (format dd-mm-jjj)." sqref="B16" xr:uid="{00000000-0002-0000-0700-000009000000}"/>
    <dataValidation allowBlank="1" showInputMessage="1" showErrorMessage="1" promptTitle="Korte toelichting" prompt="Geef altijd een korte toelichting op dit onderdeel" sqref="V23:V48 V56:V83" xr:uid="{00000000-0002-0000-0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C143D64-1506-446D-9503-BCFC564111C0}">
            <xm:f>NOT(ISERROR(SEARCH(#REF!,U24)))</xm:f>
            <xm:f>#REF!</xm:f>
            <x14:dxf>
              <fill>
                <patternFill>
                  <bgColor rgb="FF92D050"/>
                </patternFill>
              </fill>
            </x14:dxf>
          </x14:cfRule>
          <x14:cfRule type="containsText" priority="11" operator="containsText" id="{DEA73E20-90C8-49C4-8B87-9BB3EE61ED7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56FAB1B8-3D0D-49AE-8CE4-03DAF7CDF01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27C11785-56A9-4F4C-81FE-0ECDF059194B}">
            <xm:f>NOT(ISERROR(SEARCH(#REF!,U67)))</xm:f>
            <xm:f>#REF!</xm:f>
            <x14:dxf>
              <fill>
                <patternFill>
                  <bgColor rgb="FFFF0000"/>
                </patternFill>
              </fill>
            </x14:dxf>
          </x14:cfRule>
          <x14:cfRule type="containsText" priority="5" operator="containsText" id="{16174BD0-0002-4CED-BDD7-45346F28347D}">
            <xm:f>NOT(ISERROR(SEARCH(#REF!,U67)))</xm:f>
            <xm:f>#REF!</xm:f>
            <x14:dxf>
              <fill>
                <patternFill>
                  <bgColor rgb="FFFFFF00"/>
                </patternFill>
              </fill>
            </x14:dxf>
          </x14:cfRule>
          <x14:cfRule type="containsText" priority="6" operator="containsText" id="{B33A178F-F5B5-4628-924D-886CCDE38AD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B000000}">
          <x14:formula1>
            <xm:f>keuzelijsten!$A$2:$A$6</xm:f>
          </x14:formula1>
          <xm:sqref>U24:U30 U32:U36 U38:U44 U46:U48 U79 U83 U64 U71 U62 U60</xm:sqref>
        </x14:dataValidation>
        <x14:dataValidation type="list" allowBlank="1" showInputMessage="1" showErrorMessage="1" xr:uid="{00000000-0002-0000-0700-00000C000000}">
          <x14:formula1>
            <xm:f>keuzelijsten!$C$2:$C$4</xm:f>
          </x14:formula1>
          <xm:sqref>I57:K58 I60:K60 I63:K63 B125:H125 V17 V50</xm:sqref>
        </x14:dataValidation>
        <x14:dataValidation type="list" allowBlank="1" showInputMessage="1" showErrorMessage="1" xr:uid="{00000000-0002-0000-0700-00000D000000}">
          <x14:formula1>
            <xm:f>keuzelijsten!$A$9:$A$11</xm:f>
          </x14:formula1>
          <xm:sqref>U57:U59 U63 U67:U70 U73:U78 U81:U82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3">
    <pageSetUpPr fitToPage="1"/>
  </sheetPr>
  <dimension ref="A1:V179"/>
  <sheetViews>
    <sheetView showGridLines="0" topLeftCell="A13"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6</v>
      </c>
    </row>
    <row r="4" spans="1:17" ht="43">
      <c r="A4" s="1" t="str">
        <f>"FORMAT BEGROTING &amp; VERANTWOORDING (DEELPROJECT " &amp; D1 &amp;")"</f>
        <v>FORMAT BEGROTING &amp; VERANTWOORDING (DEELPROJECT 6)</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6:</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682" priority="56" operator="lessThanOrEqual">
      <formula>0</formula>
    </cfRule>
    <cfRule type="cellIs" dxfId="1681" priority="55" operator="greaterThan">
      <formula>0</formula>
    </cfRule>
    <cfRule type="containsBlanks" dxfId="1680" priority="54">
      <formula>LEN(TRIM(E141))=0</formula>
    </cfRule>
  </conditionalFormatting>
  <conditionalFormatting sqref="I95 K95">
    <cfRule type="cellIs" dxfId="1679" priority="24" operator="lessThanOrEqual">
      <formula>0.25</formula>
    </cfRule>
    <cfRule type="cellIs" dxfId="1678" priority="25" operator="greaterThan">
      <formula>0.25</formula>
    </cfRule>
  </conditionalFormatting>
  <conditionalFormatting sqref="I96">
    <cfRule type="cellIs" dxfId="1677" priority="27" operator="equal">
      <formula>"Rijksbijdrage is maximaal 25% en dus akkoord"</formula>
    </cfRule>
    <cfRule type="cellIs" dxfId="1676" priority="26" operator="equal">
      <formula>"Rijksbijdrage is groter dan 25%; NIET TOEGESTAAN"</formula>
    </cfRule>
  </conditionalFormatting>
  <conditionalFormatting sqref="I108 K108">
    <cfRule type="cellIs" dxfId="1675" priority="21" operator="greaterThan">
      <formula>0.25</formula>
    </cfRule>
    <cfRule type="cellIs" dxfId="1674" priority="20" operator="lessThanOrEqual">
      <formula>0.25</formula>
    </cfRule>
  </conditionalFormatting>
  <conditionalFormatting sqref="I109">
    <cfRule type="cellIs" dxfId="1673" priority="22" operator="equal">
      <formula>"Rijksbijdrage is groter dan 25%; NIET TOEGESTAAN"</formula>
    </cfRule>
    <cfRule type="cellIs" dxfId="1672" priority="23" operator="equal">
      <formula>"Rijksbijdrage is maximaal 25% en dus akkoord"</formula>
    </cfRule>
  </conditionalFormatting>
  <conditionalFormatting sqref="I121 K121">
    <cfRule type="cellIs" dxfId="1671" priority="15" operator="lessThanOrEqual">
      <formula>0.25</formula>
    </cfRule>
    <cfRule type="cellIs" dxfId="1670" priority="16" operator="greaterThan">
      <formula>0.25</formula>
    </cfRule>
  </conditionalFormatting>
  <conditionalFormatting sqref="I122">
    <cfRule type="cellIs" dxfId="1669" priority="13" operator="equal">
      <formula>"Rijksbijdrage is groter dan 25%; NIET TOEGESTAAN"</formula>
    </cfRule>
    <cfRule type="cellIs" dxfId="1668" priority="14" operator="equal">
      <formula>"Rijksbijdrage is maximaal 25% en dus akkoord"</formula>
    </cfRule>
  </conditionalFormatting>
  <conditionalFormatting sqref="L141:L164">
    <cfRule type="cellIs" dxfId="1667" priority="69" operator="greaterThanOrEqual">
      <formula>0</formula>
    </cfRule>
    <cfRule type="containsBlanks" dxfId="1666" priority="61">
      <formula>LEN(TRIM(L141))=0</formula>
    </cfRule>
    <cfRule type="cellIs" dxfId="1665" priority="70" operator="lessThan">
      <formula>0</formula>
    </cfRule>
  </conditionalFormatting>
  <conditionalFormatting sqref="L166:L177">
    <cfRule type="cellIs" dxfId="1664" priority="68" operator="lessThan">
      <formula>0</formula>
    </cfRule>
    <cfRule type="containsBlanks" dxfId="1663" priority="62">
      <formula>LEN(TRIM(L166))=0</formula>
    </cfRule>
    <cfRule type="cellIs" dxfId="1662" priority="67" operator="greaterThanOrEqual">
      <formula>0</formula>
    </cfRule>
  </conditionalFormatting>
  <conditionalFormatting sqref="S24:S48">
    <cfRule type="containsBlanks" dxfId="1661" priority="32">
      <formula>LEN(TRIM(S24))=0</formula>
    </cfRule>
    <cfRule type="cellIs" dxfId="1660" priority="33" operator="greaterThan">
      <formula>0</formula>
    </cfRule>
    <cfRule type="cellIs" dxfId="1659" priority="34" operator="lessThanOrEqual">
      <formula>0</formula>
    </cfRule>
  </conditionalFormatting>
  <conditionalFormatting sqref="S57:S82">
    <cfRule type="cellIs" dxfId="1658" priority="18" operator="greaterThanOrEqual">
      <formula>0</formula>
    </cfRule>
    <cfRule type="containsBlanks" dxfId="1657" priority="17">
      <formula>LEN(TRIM(S57))=0</formula>
    </cfRule>
    <cfRule type="cellIs" dxfId="1656" priority="19" operator="lessThan">
      <formula>0</formula>
    </cfRule>
  </conditionalFormatting>
  <conditionalFormatting sqref="S84:S87">
    <cfRule type="cellIs" dxfId="1655" priority="29" operator="greaterThanOrEqual">
      <formula>0</formula>
    </cfRule>
    <cfRule type="cellIs" dxfId="1654" priority="30" operator="lessThan">
      <formula>0</formula>
    </cfRule>
    <cfRule type="containsBlanks" dxfId="1653" priority="28">
      <formula>LEN(TRIM(S84))=0</formula>
    </cfRule>
  </conditionalFormatting>
  <conditionalFormatting sqref="S91:S96">
    <cfRule type="containsBlanks" dxfId="1652" priority="60">
      <formula>LEN(TRIM(S91))=0</formula>
    </cfRule>
    <cfRule type="cellIs" dxfId="1651" priority="63" operator="greaterThanOrEqual">
      <formula>0</formula>
    </cfRule>
    <cfRule type="cellIs" dxfId="1650" priority="64" operator="lessThan">
      <formula>0</formula>
    </cfRule>
  </conditionalFormatting>
  <conditionalFormatting sqref="S104:S109">
    <cfRule type="containsBlanks" dxfId="1649" priority="37">
      <formula>LEN(TRIM(S104))=0</formula>
    </cfRule>
    <cfRule type="cellIs" dxfId="1648" priority="39" operator="greaterThanOrEqual">
      <formula>0</formula>
    </cfRule>
    <cfRule type="cellIs" dxfId="1647" priority="40" operator="lessThan">
      <formula>0</formula>
    </cfRule>
  </conditionalFormatting>
  <conditionalFormatting sqref="S117:S125">
    <cfRule type="containsBlanks" dxfId="1646" priority="46">
      <formula>LEN(TRIM(S117))=0</formula>
    </cfRule>
    <cfRule type="cellIs" dxfId="1645" priority="47" operator="greaterThanOrEqual">
      <formula>0</formula>
    </cfRule>
    <cfRule type="cellIs" dxfId="1644" priority="48" operator="lessThan">
      <formula>0</formula>
    </cfRule>
  </conditionalFormatting>
  <conditionalFormatting sqref="U24:U30 U32:U36 U38:U44">
    <cfRule type="cellIs" dxfId="1641" priority="8" operator="equal">
      <formula>"Gereed"</formula>
    </cfRule>
  </conditionalFormatting>
  <conditionalFormatting sqref="U46:U48">
    <cfRule type="cellIs" dxfId="1640" priority="7" operator="equal">
      <formula>"Gereed"</formula>
    </cfRule>
  </conditionalFormatting>
  <conditionalFormatting sqref="U57:U60">
    <cfRule type="cellIs" dxfId="1639" priority="3" operator="equal">
      <formula>"Gereed"</formula>
    </cfRule>
  </conditionalFormatting>
  <conditionalFormatting sqref="U62:U64">
    <cfRule type="cellIs" dxfId="1637" priority="9" operator="equal">
      <formula>"Gereed"</formula>
    </cfRule>
  </conditionalFormatting>
  <conditionalFormatting sqref="U67:U71 U73:U79">
    <cfRule type="cellIs" dxfId="1633" priority="2" operator="equal">
      <formula>"Gereed"</formula>
    </cfRule>
  </conditionalFormatting>
  <conditionalFormatting sqref="U81:U83">
    <cfRule type="cellIs" dxfId="1632" priority="1" operator="equal">
      <formula>"Gereed"</formula>
    </cfRule>
  </conditionalFormatting>
  <dataValidations disablePrompts="1" count="11">
    <dataValidation allowBlank="1" showInputMessage="1" showErrorMessage="1" promptTitle="Werkelijke startdatum" prompt="Geef de werkelijke startdatum van het project in (format dd-mm-jjj)." sqref="B16" xr:uid="{00000000-0002-0000-0800-000000000000}"/>
    <dataValidation allowBlank="1" showInputMessage="1" showErrorMessage="1" promptTitle="Geplande startdatum" prompt="Geef de geplande startdatum van het project in (format dd-mm-jjj)." sqref="B15" xr:uid="{00000000-0002-0000-0800-000001000000}"/>
    <dataValidation allowBlank="1" showInputMessage="1" showErrorMessage="1" promptTitle="Projectnaam:" prompt="Geef hier de projectnaam aan" sqref="B12:I12 B10:I10" xr:uid="{00000000-0002-0000-0800-000002000000}"/>
    <dataValidation allowBlank="1" showInputMessage="1" showErrorMessage="1" promptTitle="Sociale innovaties" prompt="Geef in deze cel zelf de eenheid aan die van toepassing is. " sqref="I46:K48 I44:K44" xr:uid="{00000000-0002-0000-0800-000003000000}"/>
    <dataValidation allowBlank="1" showInputMessage="1" showErrorMessage="1" promptTitle="Projectomschrijving" prompt="Vul hier de projectomschrijving in" sqref="B14:C14" xr:uid="{00000000-0002-0000-0800-000004000000}"/>
    <dataValidation allowBlank="1" showInputMessage="1" showErrorMessage="1" promptTitle="Geplande startdatum" prompt="Geef de geplande startdatum van het project in." sqref="C15" xr:uid="{00000000-0002-0000-0800-000005000000}"/>
    <dataValidation allowBlank="1" showInputMessage="1" showErrorMessage="1" promptTitle="Werkelijke startdatum" prompt="Geef de werkelijke startdatum van het project in." sqref="C16" xr:uid="{00000000-0002-0000-0800-000006000000}"/>
    <dataValidation allowBlank="1" showInputMessage="1" showErrorMessage="1" promptTitle="Geplande einddatum" prompt="Geef de geplande einddatum van het project in (format dd-mm-jjj)." sqref="E15" xr:uid="{00000000-0002-0000-0800-000007000000}"/>
    <dataValidation allowBlank="1" showInputMessage="1" showErrorMessage="1" promptTitle="Werkelijke einddatum" prompt="Geef de werkelijke  einddatum van het project in (format dd-mm-jjj)." sqref="E16" xr:uid="{00000000-0002-0000-0800-000008000000}"/>
    <dataValidation allowBlank="1" showInputMessage="1" showErrorMessage="1" promptTitle="Naam waterschap" prompt="Kies uit het dropdownmenu het van toepassing zijnde waterschap" sqref="J10 J12" xr:uid="{00000000-0002-0000-0800-000009000000}"/>
    <dataValidation allowBlank="1" showInputMessage="1" showErrorMessage="1" promptTitle="Korte toelichting" prompt="Geef altijd een korte toelichting op dit onderdeel" sqref="V23:V48 V56:V83" xr:uid="{00000000-0002-0000-0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96A3D29-0A7B-4848-9A6F-40CD2D1EA899}">
            <xm:f>NOT(ISERROR(SEARCH(#REF!,U24)))</xm:f>
            <xm:f>#REF!</xm:f>
            <x14:dxf>
              <fill>
                <patternFill>
                  <bgColor rgb="FF92D050"/>
                </patternFill>
              </fill>
            </x14:dxf>
          </x14:cfRule>
          <x14:cfRule type="containsText" priority="11" operator="containsText" id="{12B59FDE-C3DF-471D-9DE1-A3FB8730A8BD}">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2622DDB-FA2D-472A-849F-186C51B1B72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809DB7B6-1355-4826-8D2E-046F1EBCC21C}">
            <xm:f>NOT(ISERROR(SEARCH(#REF!,U67)))</xm:f>
            <xm:f>#REF!</xm:f>
            <x14:dxf>
              <fill>
                <patternFill>
                  <bgColor rgb="FFFF0000"/>
                </patternFill>
              </fill>
            </x14:dxf>
          </x14:cfRule>
          <x14:cfRule type="containsText" priority="5" operator="containsText" id="{63A43B35-5018-497A-8315-BD798C180277}">
            <xm:f>NOT(ISERROR(SEARCH(#REF!,U67)))</xm:f>
            <xm:f>#REF!</xm:f>
            <x14:dxf>
              <fill>
                <patternFill>
                  <bgColor rgb="FFFFFF00"/>
                </patternFill>
              </fill>
            </x14:dxf>
          </x14:cfRule>
          <x14:cfRule type="containsText" priority="6" operator="containsText" id="{FB291E14-F3CC-466B-B664-B1C14CC0081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B000000}">
          <x14:formula1>
            <xm:f>keuzelijsten!$C$2:$C$4</xm:f>
          </x14:formula1>
          <xm:sqref>I57:K58 I60:K60 I63:K63 B125:H125 V17 V50</xm:sqref>
        </x14:dataValidation>
        <x14:dataValidation type="list" allowBlank="1" showInputMessage="1" showErrorMessage="1" xr:uid="{00000000-0002-0000-0800-00000C000000}">
          <x14:formula1>
            <xm:f>keuzelijsten!$A$2:$A$6</xm:f>
          </x14:formula1>
          <xm:sqref>U24:U30 U32:U36 U38:U44 U46:U48 U79 U83 U64 U71 U62 U60</xm:sqref>
        </x14:dataValidation>
        <x14:dataValidation type="list" allowBlank="1" showInputMessage="1" showErrorMessage="1" xr:uid="{00000000-0002-0000-0800-00000D000000}">
          <x14:formula1>
            <xm:f>keuzelijsten!$A$9:$A$11</xm:f>
          </x14:formula1>
          <xm:sqref>U57:U59 U63 U67:U70 U73:U78 U81:U82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24">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7</v>
      </c>
    </row>
    <row r="4" spans="1:17" ht="43">
      <c r="A4" s="1" t="str">
        <f>"FORMAT BEGROTING &amp; VERANTWOORDING (DEELPROJECT " &amp; D1 &amp;")"</f>
        <v>FORMAT BEGROTING &amp; VERANTWOORDING (DEELPROJECT 7)</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7:</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631" priority="56" operator="lessThanOrEqual">
      <formula>0</formula>
    </cfRule>
    <cfRule type="cellIs" dxfId="1630" priority="55" operator="greaterThan">
      <formula>0</formula>
    </cfRule>
    <cfRule type="containsBlanks" dxfId="1629" priority="54">
      <formula>LEN(TRIM(E141))=0</formula>
    </cfRule>
  </conditionalFormatting>
  <conditionalFormatting sqref="I95 K95">
    <cfRule type="cellIs" dxfId="1628" priority="24" operator="lessThanOrEqual">
      <formula>0.25</formula>
    </cfRule>
    <cfRule type="cellIs" dxfId="1627" priority="25" operator="greaterThan">
      <formula>0.25</formula>
    </cfRule>
  </conditionalFormatting>
  <conditionalFormatting sqref="I96">
    <cfRule type="cellIs" dxfId="1626" priority="27" operator="equal">
      <formula>"Rijksbijdrage is maximaal 25% en dus akkoord"</formula>
    </cfRule>
    <cfRule type="cellIs" dxfId="1625" priority="26" operator="equal">
      <formula>"Rijksbijdrage is groter dan 25%; NIET TOEGESTAAN"</formula>
    </cfRule>
  </conditionalFormatting>
  <conditionalFormatting sqref="I108 K108">
    <cfRule type="cellIs" dxfId="1624" priority="21" operator="greaterThan">
      <formula>0.25</formula>
    </cfRule>
    <cfRule type="cellIs" dxfId="1623" priority="20" operator="lessThanOrEqual">
      <formula>0.25</formula>
    </cfRule>
  </conditionalFormatting>
  <conditionalFormatting sqref="I109">
    <cfRule type="cellIs" dxfId="1622" priority="22" operator="equal">
      <formula>"Rijksbijdrage is groter dan 25%; NIET TOEGESTAAN"</formula>
    </cfRule>
    <cfRule type="cellIs" dxfId="1621" priority="23" operator="equal">
      <formula>"Rijksbijdrage is maximaal 25% en dus akkoord"</formula>
    </cfRule>
  </conditionalFormatting>
  <conditionalFormatting sqref="I121 K121">
    <cfRule type="cellIs" dxfId="1620" priority="15" operator="lessThanOrEqual">
      <formula>0.25</formula>
    </cfRule>
    <cfRule type="cellIs" dxfId="1619" priority="16" operator="greaterThan">
      <formula>0.25</formula>
    </cfRule>
  </conditionalFormatting>
  <conditionalFormatting sqref="I122">
    <cfRule type="cellIs" dxfId="1618" priority="13" operator="equal">
      <formula>"Rijksbijdrage is groter dan 25%; NIET TOEGESTAAN"</formula>
    </cfRule>
    <cfRule type="cellIs" dxfId="1617" priority="14" operator="equal">
      <formula>"Rijksbijdrage is maximaal 25% en dus akkoord"</formula>
    </cfRule>
  </conditionalFormatting>
  <conditionalFormatting sqref="L141:L164">
    <cfRule type="cellIs" dxfId="1616" priority="69" operator="greaterThanOrEqual">
      <formula>0</formula>
    </cfRule>
    <cfRule type="containsBlanks" dxfId="1615" priority="61">
      <formula>LEN(TRIM(L141))=0</formula>
    </cfRule>
    <cfRule type="cellIs" dxfId="1614" priority="70" operator="lessThan">
      <formula>0</formula>
    </cfRule>
  </conditionalFormatting>
  <conditionalFormatting sqref="L166:L177">
    <cfRule type="cellIs" dxfId="1613" priority="68" operator="lessThan">
      <formula>0</formula>
    </cfRule>
    <cfRule type="containsBlanks" dxfId="1612" priority="62">
      <formula>LEN(TRIM(L166))=0</formula>
    </cfRule>
    <cfRule type="cellIs" dxfId="1611" priority="67" operator="greaterThanOrEqual">
      <formula>0</formula>
    </cfRule>
  </conditionalFormatting>
  <conditionalFormatting sqref="S24:S48">
    <cfRule type="containsBlanks" dxfId="1610" priority="32">
      <formula>LEN(TRIM(S24))=0</formula>
    </cfRule>
    <cfRule type="cellIs" dxfId="1609" priority="33" operator="greaterThan">
      <formula>0</formula>
    </cfRule>
    <cfRule type="cellIs" dxfId="1608" priority="34" operator="lessThanOrEqual">
      <formula>0</formula>
    </cfRule>
  </conditionalFormatting>
  <conditionalFormatting sqref="S57:S82">
    <cfRule type="cellIs" dxfId="1607" priority="18" operator="greaterThanOrEqual">
      <formula>0</formula>
    </cfRule>
    <cfRule type="containsBlanks" dxfId="1606" priority="17">
      <formula>LEN(TRIM(S57))=0</formula>
    </cfRule>
    <cfRule type="cellIs" dxfId="1605" priority="19" operator="lessThan">
      <formula>0</formula>
    </cfRule>
  </conditionalFormatting>
  <conditionalFormatting sqref="S84:S87">
    <cfRule type="cellIs" dxfId="1604" priority="29" operator="greaterThanOrEqual">
      <formula>0</formula>
    </cfRule>
    <cfRule type="cellIs" dxfId="1603" priority="30" operator="lessThan">
      <formula>0</formula>
    </cfRule>
    <cfRule type="containsBlanks" dxfId="1602" priority="28">
      <formula>LEN(TRIM(S84))=0</formula>
    </cfRule>
  </conditionalFormatting>
  <conditionalFormatting sqref="S91:S96">
    <cfRule type="containsBlanks" dxfId="1601" priority="60">
      <formula>LEN(TRIM(S91))=0</formula>
    </cfRule>
    <cfRule type="cellIs" dxfId="1600" priority="63" operator="greaterThanOrEqual">
      <formula>0</formula>
    </cfRule>
    <cfRule type="cellIs" dxfId="1599" priority="64" operator="lessThan">
      <formula>0</formula>
    </cfRule>
  </conditionalFormatting>
  <conditionalFormatting sqref="S104:S109">
    <cfRule type="containsBlanks" dxfId="1598" priority="37">
      <formula>LEN(TRIM(S104))=0</formula>
    </cfRule>
    <cfRule type="cellIs" dxfId="1597" priority="39" operator="greaterThanOrEqual">
      <formula>0</formula>
    </cfRule>
    <cfRule type="cellIs" dxfId="1596" priority="40" operator="lessThan">
      <formula>0</formula>
    </cfRule>
  </conditionalFormatting>
  <conditionalFormatting sqref="S117:S125">
    <cfRule type="containsBlanks" dxfId="1595" priority="46">
      <formula>LEN(TRIM(S117))=0</formula>
    </cfRule>
    <cfRule type="cellIs" dxfId="1594" priority="47" operator="greaterThanOrEqual">
      <formula>0</formula>
    </cfRule>
    <cfRule type="cellIs" dxfId="1593" priority="48" operator="lessThan">
      <formula>0</formula>
    </cfRule>
  </conditionalFormatting>
  <conditionalFormatting sqref="U24:U30 U32:U36 U38:U44">
    <cfRule type="cellIs" dxfId="1590" priority="8" operator="equal">
      <formula>"Gereed"</formula>
    </cfRule>
  </conditionalFormatting>
  <conditionalFormatting sqref="U46:U48">
    <cfRule type="cellIs" dxfId="1589" priority="7" operator="equal">
      <formula>"Gereed"</formula>
    </cfRule>
  </conditionalFormatting>
  <conditionalFormatting sqref="U57:U60">
    <cfRule type="cellIs" dxfId="1588" priority="3" operator="equal">
      <formula>"Gereed"</formula>
    </cfRule>
  </conditionalFormatting>
  <conditionalFormatting sqref="U62:U64">
    <cfRule type="cellIs" dxfId="1586" priority="9" operator="equal">
      <formula>"Gereed"</formula>
    </cfRule>
  </conditionalFormatting>
  <conditionalFormatting sqref="U67:U71 U73:U79">
    <cfRule type="cellIs" dxfId="1582" priority="2" operator="equal">
      <formula>"Gereed"</formula>
    </cfRule>
  </conditionalFormatting>
  <conditionalFormatting sqref="U81:U83">
    <cfRule type="cellIs" dxfId="158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900-000000000000}"/>
    <dataValidation allowBlank="1" showInputMessage="1" showErrorMessage="1" promptTitle="Werkelijke einddatum" prompt="Geef de werkelijke  einddatum van het project in (format dd-mm-jjj)." sqref="E16" xr:uid="{00000000-0002-0000-0900-000001000000}"/>
    <dataValidation allowBlank="1" showInputMessage="1" showErrorMessage="1" promptTitle="Geplande einddatum" prompt="Geef de geplande einddatum van het project in (format dd-mm-jjj)." sqref="E15" xr:uid="{00000000-0002-0000-0900-000002000000}"/>
    <dataValidation allowBlank="1" showInputMessage="1" showErrorMessage="1" promptTitle="Werkelijke startdatum" prompt="Geef de werkelijke startdatum van het project in." sqref="C16" xr:uid="{00000000-0002-0000-0900-000003000000}"/>
    <dataValidation allowBlank="1" showInputMessage="1" showErrorMessage="1" promptTitle="Geplande startdatum" prompt="Geef de geplande startdatum van het project in." sqref="C15" xr:uid="{00000000-0002-0000-0900-000004000000}"/>
    <dataValidation allowBlank="1" showInputMessage="1" showErrorMessage="1" promptTitle="Projectomschrijving" prompt="Vul hier de projectomschrijving in" sqref="B14:C14" xr:uid="{00000000-0002-0000-0900-000005000000}"/>
    <dataValidation allowBlank="1" showInputMessage="1" showErrorMessage="1" promptTitle="Sociale innovaties" prompt="Geef in deze cel zelf de eenheid aan die van toepassing is. " sqref="I46:K48 I44:K44" xr:uid="{00000000-0002-0000-0900-000006000000}"/>
    <dataValidation allowBlank="1" showInputMessage="1" showErrorMessage="1" promptTitle="Projectnaam:" prompt="Geef hier de projectnaam aan" sqref="B12:I12 B10:I10" xr:uid="{00000000-0002-0000-0900-000007000000}"/>
    <dataValidation allowBlank="1" showInputMessage="1" showErrorMessage="1" promptTitle="Geplande startdatum" prompt="Geef de geplande startdatum van het project in (format dd-mm-jjj)." sqref="B15" xr:uid="{00000000-0002-0000-0900-000008000000}"/>
    <dataValidation allowBlank="1" showInputMessage="1" showErrorMessage="1" promptTitle="Werkelijke startdatum" prompt="Geef de werkelijke startdatum van het project in (format dd-mm-jjj)." sqref="B16" xr:uid="{00000000-0002-0000-0900-000009000000}"/>
    <dataValidation allowBlank="1" showInputMessage="1" showErrorMessage="1" promptTitle="Korte toelichting" prompt="Geef altijd een korte toelichting op dit onderdeel" sqref="V23:V48 V56:V83" xr:uid="{00000000-0002-0000-09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71896E4-CE1C-4429-9E69-9D2B230D66FC}">
            <xm:f>NOT(ISERROR(SEARCH(#REF!,U24)))</xm:f>
            <xm:f>#REF!</xm:f>
            <x14:dxf>
              <fill>
                <patternFill>
                  <bgColor rgb="FF92D050"/>
                </patternFill>
              </fill>
            </x14:dxf>
          </x14:cfRule>
          <x14:cfRule type="containsText" priority="11" operator="containsText" id="{506B780B-8084-4654-808F-B78A5891CAD2}">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627BDBB-1E49-4B01-9185-8D590DC1DA7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D5370912-4AB8-4EFF-8E99-FDF190727F05}">
            <xm:f>NOT(ISERROR(SEARCH(#REF!,U67)))</xm:f>
            <xm:f>#REF!</xm:f>
            <x14:dxf>
              <fill>
                <patternFill>
                  <bgColor rgb="FFFF0000"/>
                </patternFill>
              </fill>
            </x14:dxf>
          </x14:cfRule>
          <x14:cfRule type="containsText" priority="5" operator="containsText" id="{9A4B176B-516F-41FB-8DBF-1D4B3FC898CF}">
            <xm:f>NOT(ISERROR(SEARCH(#REF!,U67)))</xm:f>
            <xm:f>#REF!</xm:f>
            <x14:dxf>
              <fill>
                <patternFill>
                  <bgColor rgb="FFFFFF00"/>
                </patternFill>
              </fill>
            </x14:dxf>
          </x14:cfRule>
          <x14:cfRule type="containsText" priority="6" operator="containsText" id="{8F036DB9-A575-43CD-9307-5F476FCC4E50}">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B000000}">
          <x14:formula1>
            <xm:f>keuzelijsten!$A$2:$A$6</xm:f>
          </x14:formula1>
          <xm:sqref>U24:U30 U32:U36 U38:U44 U46:U48 U79 U83 U64 U71 U62 U60</xm:sqref>
        </x14:dataValidation>
        <x14:dataValidation type="list" allowBlank="1" showInputMessage="1" showErrorMessage="1" xr:uid="{00000000-0002-0000-0900-00000C000000}">
          <x14:formula1>
            <xm:f>keuzelijsten!$C$2:$C$4</xm:f>
          </x14:formula1>
          <xm:sqref>I57:K58 I60:K60 I63:K63 B125:H125 V17 V50</xm:sqref>
        </x14:dataValidation>
        <x14:dataValidation type="list" allowBlank="1" showInputMessage="1" showErrorMessage="1" xr:uid="{00000000-0002-0000-0900-00000D000000}">
          <x14:formula1>
            <xm:f>keuzelijsten!$A$9:$A$11</xm:f>
          </x14:formula1>
          <xm:sqref>U57:U59 U63 U67:U70 U73:U78 U81:U82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5">
    <pageSetUpPr fitToPage="1"/>
  </sheetPr>
  <dimension ref="A1:V179"/>
  <sheetViews>
    <sheetView showGridLines="0" topLeftCell="A13"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8</v>
      </c>
    </row>
    <row r="4" spans="1:17" ht="43">
      <c r="A4" s="1" t="str">
        <f>"FORMAT BEGROTING &amp; VERANTWOORDING (DEELPROJECT " &amp; D1 &amp;")"</f>
        <v>FORMAT BEGROTING &amp; VERANTWOORDING (DEELPROJECT 8)</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8:</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580" priority="56" operator="lessThanOrEqual">
      <formula>0</formula>
    </cfRule>
    <cfRule type="cellIs" dxfId="1579" priority="55" operator="greaterThan">
      <formula>0</formula>
    </cfRule>
    <cfRule type="containsBlanks" dxfId="1578" priority="54">
      <formula>LEN(TRIM(E141))=0</formula>
    </cfRule>
  </conditionalFormatting>
  <conditionalFormatting sqref="I95 K95">
    <cfRule type="cellIs" dxfId="1577" priority="24" operator="lessThanOrEqual">
      <formula>0.25</formula>
    </cfRule>
    <cfRule type="cellIs" dxfId="1576" priority="25" operator="greaterThan">
      <formula>0.25</formula>
    </cfRule>
  </conditionalFormatting>
  <conditionalFormatting sqref="I96">
    <cfRule type="cellIs" dxfId="1575" priority="27" operator="equal">
      <formula>"Rijksbijdrage is maximaal 25% en dus akkoord"</formula>
    </cfRule>
    <cfRule type="cellIs" dxfId="1574" priority="26" operator="equal">
      <formula>"Rijksbijdrage is groter dan 25%; NIET TOEGESTAAN"</formula>
    </cfRule>
  </conditionalFormatting>
  <conditionalFormatting sqref="I108 K108">
    <cfRule type="cellIs" dxfId="1573" priority="21" operator="greaterThan">
      <formula>0.25</formula>
    </cfRule>
    <cfRule type="cellIs" dxfId="1572" priority="20" operator="lessThanOrEqual">
      <formula>0.25</formula>
    </cfRule>
  </conditionalFormatting>
  <conditionalFormatting sqref="I109">
    <cfRule type="cellIs" dxfId="1571" priority="22" operator="equal">
      <formula>"Rijksbijdrage is groter dan 25%; NIET TOEGESTAAN"</formula>
    </cfRule>
    <cfRule type="cellIs" dxfId="1570" priority="23" operator="equal">
      <formula>"Rijksbijdrage is maximaal 25% en dus akkoord"</formula>
    </cfRule>
  </conditionalFormatting>
  <conditionalFormatting sqref="I121 K121">
    <cfRule type="cellIs" dxfId="1569" priority="15" operator="lessThanOrEqual">
      <formula>0.25</formula>
    </cfRule>
    <cfRule type="cellIs" dxfId="1568" priority="16" operator="greaterThan">
      <formula>0.25</formula>
    </cfRule>
  </conditionalFormatting>
  <conditionalFormatting sqref="I122">
    <cfRule type="cellIs" dxfId="1567" priority="13" operator="equal">
      <formula>"Rijksbijdrage is groter dan 25%; NIET TOEGESTAAN"</formula>
    </cfRule>
    <cfRule type="cellIs" dxfId="1566" priority="14" operator="equal">
      <formula>"Rijksbijdrage is maximaal 25% en dus akkoord"</formula>
    </cfRule>
  </conditionalFormatting>
  <conditionalFormatting sqref="L141:L164">
    <cfRule type="cellIs" dxfId="1565" priority="69" operator="greaterThanOrEqual">
      <formula>0</formula>
    </cfRule>
    <cfRule type="containsBlanks" dxfId="1564" priority="61">
      <formula>LEN(TRIM(L141))=0</formula>
    </cfRule>
    <cfRule type="cellIs" dxfId="1563" priority="70" operator="lessThan">
      <formula>0</formula>
    </cfRule>
  </conditionalFormatting>
  <conditionalFormatting sqref="L166:L177">
    <cfRule type="cellIs" dxfId="1562" priority="68" operator="lessThan">
      <formula>0</formula>
    </cfRule>
    <cfRule type="containsBlanks" dxfId="1561" priority="62">
      <formula>LEN(TRIM(L166))=0</formula>
    </cfRule>
    <cfRule type="cellIs" dxfId="1560" priority="67" operator="greaterThanOrEqual">
      <formula>0</formula>
    </cfRule>
  </conditionalFormatting>
  <conditionalFormatting sqref="S24:S48">
    <cfRule type="containsBlanks" dxfId="1559" priority="32">
      <formula>LEN(TRIM(S24))=0</formula>
    </cfRule>
    <cfRule type="cellIs" dxfId="1558" priority="33" operator="greaterThan">
      <formula>0</formula>
    </cfRule>
    <cfRule type="cellIs" dxfId="1557" priority="34" operator="lessThanOrEqual">
      <formula>0</formula>
    </cfRule>
  </conditionalFormatting>
  <conditionalFormatting sqref="S57:S82">
    <cfRule type="cellIs" dxfId="1556" priority="18" operator="greaterThanOrEqual">
      <formula>0</formula>
    </cfRule>
    <cfRule type="containsBlanks" dxfId="1555" priority="17">
      <formula>LEN(TRIM(S57))=0</formula>
    </cfRule>
    <cfRule type="cellIs" dxfId="1554" priority="19" operator="lessThan">
      <formula>0</formula>
    </cfRule>
  </conditionalFormatting>
  <conditionalFormatting sqref="S84:S87">
    <cfRule type="cellIs" dxfId="1553" priority="29" operator="greaterThanOrEqual">
      <formula>0</formula>
    </cfRule>
    <cfRule type="cellIs" dxfId="1552" priority="30" operator="lessThan">
      <formula>0</formula>
    </cfRule>
    <cfRule type="containsBlanks" dxfId="1551" priority="28">
      <formula>LEN(TRIM(S84))=0</formula>
    </cfRule>
  </conditionalFormatting>
  <conditionalFormatting sqref="S91:S96">
    <cfRule type="containsBlanks" dxfId="1550" priority="60">
      <formula>LEN(TRIM(S91))=0</formula>
    </cfRule>
    <cfRule type="cellIs" dxfId="1549" priority="63" operator="greaterThanOrEqual">
      <formula>0</formula>
    </cfRule>
    <cfRule type="cellIs" dxfId="1548" priority="64" operator="lessThan">
      <formula>0</formula>
    </cfRule>
  </conditionalFormatting>
  <conditionalFormatting sqref="S104:S109">
    <cfRule type="containsBlanks" dxfId="1547" priority="37">
      <formula>LEN(TRIM(S104))=0</formula>
    </cfRule>
    <cfRule type="cellIs" dxfId="1546" priority="39" operator="greaterThanOrEqual">
      <formula>0</formula>
    </cfRule>
    <cfRule type="cellIs" dxfId="1545" priority="40" operator="lessThan">
      <formula>0</formula>
    </cfRule>
  </conditionalFormatting>
  <conditionalFormatting sqref="S117:S125">
    <cfRule type="containsBlanks" dxfId="1544" priority="46">
      <formula>LEN(TRIM(S117))=0</formula>
    </cfRule>
    <cfRule type="cellIs" dxfId="1543" priority="47" operator="greaterThanOrEqual">
      <formula>0</formula>
    </cfRule>
    <cfRule type="cellIs" dxfId="1542" priority="48" operator="lessThan">
      <formula>0</formula>
    </cfRule>
  </conditionalFormatting>
  <conditionalFormatting sqref="U24:U30 U32:U36 U38:U44">
    <cfRule type="cellIs" dxfId="1539" priority="8" operator="equal">
      <formula>"Gereed"</formula>
    </cfRule>
  </conditionalFormatting>
  <conditionalFormatting sqref="U46:U48">
    <cfRule type="cellIs" dxfId="1538" priority="7" operator="equal">
      <formula>"Gereed"</formula>
    </cfRule>
  </conditionalFormatting>
  <conditionalFormatting sqref="U57:U60">
    <cfRule type="cellIs" dxfId="1537" priority="3" operator="equal">
      <formula>"Gereed"</formula>
    </cfRule>
  </conditionalFormatting>
  <conditionalFormatting sqref="U62:U64">
    <cfRule type="cellIs" dxfId="1535" priority="9" operator="equal">
      <formula>"Gereed"</formula>
    </cfRule>
  </conditionalFormatting>
  <conditionalFormatting sqref="U67:U71 U73:U79">
    <cfRule type="cellIs" dxfId="1531" priority="2" operator="equal">
      <formula>"Gereed"</formula>
    </cfRule>
  </conditionalFormatting>
  <conditionalFormatting sqref="U81:U83">
    <cfRule type="cellIs" dxfId="153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A00-000000000000}"/>
    <dataValidation allowBlank="1" showInputMessage="1" showErrorMessage="1" promptTitle="Geplande startdatum" prompt="Geef de geplande startdatum van het project in (format dd-mm-jjj)." sqref="B15" xr:uid="{00000000-0002-0000-0A00-000001000000}"/>
    <dataValidation allowBlank="1" showInputMessage="1" showErrorMessage="1" promptTitle="Projectnaam:" prompt="Geef hier de projectnaam aan" sqref="B12:I12 B10:I10" xr:uid="{00000000-0002-0000-0A00-000002000000}"/>
    <dataValidation allowBlank="1" showInputMessage="1" showErrorMessage="1" promptTitle="Sociale innovaties" prompt="Geef in deze cel zelf de eenheid aan die van toepassing is. " sqref="I46:K48 I44:K44" xr:uid="{00000000-0002-0000-0A00-000003000000}"/>
    <dataValidation allowBlank="1" showInputMessage="1" showErrorMessage="1" promptTitle="Projectomschrijving" prompt="Vul hier de projectomschrijving in" sqref="B14:C14" xr:uid="{00000000-0002-0000-0A00-000004000000}"/>
    <dataValidation allowBlank="1" showInputMessage="1" showErrorMessage="1" promptTitle="Geplande startdatum" prompt="Geef de geplande startdatum van het project in." sqref="C15" xr:uid="{00000000-0002-0000-0A00-000005000000}"/>
    <dataValidation allowBlank="1" showInputMessage="1" showErrorMessage="1" promptTitle="Werkelijke startdatum" prompt="Geef de werkelijke startdatum van het project in." sqref="C16" xr:uid="{00000000-0002-0000-0A00-000006000000}"/>
    <dataValidation allowBlank="1" showInputMessage="1" showErrorMessage="1" promptTitle="Geplande einddatum" prompt="Geef de geplande einddatum van het project in (format dd-mm-jjj)." sqref="E15" xr:uid="{00000000-0002-0000-0A00-000007000000}"/>
    <dataValidation allowBlank="1" showInputMessage="1" showErrorMessage="1" promptTitle="Werkelijke einddatum" prompt="Geef de werkelijke  einddatum van het project in (format dd-mm-jjj)." sqref="E16" xr:uid="{00000000-0002-0000-0A00-000008000000}"/>
    <dataValidation allowBlank="1" showInputMessage="1" showErrorMessage="1" promptTitle="Naam waterschap" prompt="Kies uit het dropdownmenu het van toepassing zijnde waterschap" sqref="J10 J12" xr:uid="{00000000-0002-0000-0A00-000009000000}"/>
    <dataValidation allowBlank="1" showInputMessage="1" showErrorMessage="1" promptTitle="Korte toelichting" prompt="Geef altijd een korte toelichting op dit onderdeel" sqref="V23:V48 V56:V83" xr:uid="{00000000-0002-0000-0A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C90A5CE-B84A-4C60-89C5-FF61DE0FD9EA}">
            <xm:f>NOT(ISERROR(SEARCH(#REF!,U24)))</xm:f>
            <xm:f>#REF!</xm:f>
            <x14:dxf>
              <fill>
                <patternFill>
                  <bgColor rgb="FF92D050"/>
                </patternFill>
              </fill>
            </x14:dxf>
          </x14:cfRule>
          <x14:cfRule type="containsText" priority="11" operator="containsText" id="{B44AA6D1-038B-4EBA-B194-9E13636E47D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E85A7E1-C8FF-4A5D-B886-4E13879347C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22F4E50-285D-4430-BE28-E6ED3987CA01}">
            <xm:f>NOT(ISERROR(SEARCH(#REF!,U67)))</xm:f>
            <xm:f>#REF!</xm:f>
            <x14:dxf>
              <fill>
                <patternFill>
                  <bgColor rgb="FFFF0000"/>
                </patternFill>
              </fill>
            </x14:dxf>
          </x14:cfRule>
          <x14:cfRule type="containsText" priority="5" operator="containsText" id="{A97C0909-B020-4E18-8EA6-D532A740DBC4}">
            <xm:f>NOT(ISERROR(SEARCH(#REF!,U67)))</xm:f>
            <xm:f>#REF!</xm:f>
            <x14:dxf>
              <fill>
                <patternFill>
                  <bgColor rgb="FFFFFF00"/>
                </patternFill>
              </fill>
            </x14:dxf>
          </x14:cfRule>
          <x14:cfRule type="containsText" priority="6" operator="containsText" id="{A6DA10E2-776A-4599-866A-DFB94CAC6136}">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B000000}">
          <x14:formula1>
            <xm:f>keuzelijsten!$C$2:$C$4</xm:f>
          </x14:formula1>
          <xm:sqref>I57:K58 I60:K60 I63:K63 B125:H125 V17 V50</xm:sqref>
        </x14:dataValidation>
        <x14:dataValidation type="list" allowBlank="1" showInputMessage="1" showErrorMessage="1" xr:uid="{00000000-0002-0000-0A00-00000C000000}">
          <x14:formula1>
            <xm:f>keuzelijsten!$A$2:$A$6</xm:f>
          </x14:formula1>
          <xm:sqref>U24:U30 U32:U36 U38:U44 U46:U48 U79 U83 U64 U71 U62 U60</xm:sqref>
        </x14:dataValidation>
        <x14:dataValidation type="list" allowBlank="1" showInputMessage="1" showErrorMessage="1" xr:uid="{00000000-0002-0000-0A00-00000D000000}">
          <x14:formula1>
            <xm:f>keuzelijsten!$A$9:$A$11</xm:f>
          </x14:formula1>
          <xm:sqref>U57:U59 U63 U67:U70 U73:U78 U81:U82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6">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9</v>
      </c>
    </row>
    <row r="4" spans="1:17" ht="43">
      <c r="A4" s="1" t="str">
        <f>"FORMAT BEGROTING &amp; VERANTWOORDING (DEELPROJECT " &amp; D1 &amp;")"</f>
        <v>FORMAT BEGROTING &amp; VERANTWOORDING (DEELPROJECT 9)</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9:</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529" priority="56" operator="lessThanOrEqual">
      <formula>0</formula>
    </cfRule>
    <cfRule type="cellIs" dxfId="1528" priority="55" operator="greaterThan">
      <formula>0</formula>
    </cfRule>
    <cfRule type="containsBlanks" dxfId="1527" priority="54">
      <formula>LEN(TRIM(E141))=0</formula>
    </cfRule>
  </conditionalFormatting>
  <conditionalFormatting sqref="I95 K95">
    <cfRule type="cellIs" dxfId="1526" priority="24" operator="lessThanOrEqual">
      <formula>0.25</formula>
    </cfRule>
    <cfRule type="cellIs" dxfId="1525" priority="25" operator="greaterThan">
      <formula>0.25</formula>
    </cfRule>
  </conditionalFormatting>
  <conditionalFormatting sqref="I96">
    <cfRule type="cellIs" dxfId="1524" priority="27" operator="equal">
      <formula>"Rijksbijdrage is maximaal 25% en dus akkoord"</formula>
    </cfRule>
    <cfRule type="cellIs" dxfId="1523" priority="26" operator="equal">
      <formula>"Rijksbijdrage is groter dan 25%; NIET TOEGESTAAN"</formula>
    </cfRule>
  </conditionalFormatting>
  <conditionalFormatting sqref="I108 K108">
    <cfRule type="cellIs" dxfId="1522" priority="21" operator="greaterThan">
      <formula>0.25</formula>
    </cfRule>
    <cfRule type="cellIs" dxfId="1521" priority="20" operator="lessThanOrEqual">
      <formula>0.25</formula>
    </cfRule>
  </conditionalFormatting>
  <conditionalFormatting sqref="I109">
    <cfRule type="cellIs" dxfId="1520" priority="22" operator="equal">
      <formula>"Rijksbijdrage is groter dan 25%; NIET TOEGESTAAN"</formula>
    </cfRule>
    <cfRule type="cellIs" dxfId="1519" priority="23" operator="equal">
      <formula>"Rijksbijdrage is maximaal 25% en dus akkoord"</formula>
    </cfRule>
  </conditionalFormatting>
  <conditionalFormatting sqref="I121 K121">
    <cfRule type="cellIs" dxfId="1518" priority="15" operator="lessThanOrEqual">
      <formula>0.25</formula>
    </cfRule>
    <cfRule type="cellIs" dxfId="1517" priority="16" operator="greaterThan">
      <formula>0.25</formula>
    </cfRule>
  </conditionalFormatting>
  <conditionalFormatting sqref="I122">
    <cfRule type="cellIs" dxfId="1516" priority="13" operator="equal">
      <formula>"Rijksbijdrage is groter dan 25%; NIET TOEGESTAAN"</formula>
    </cfRule>
    <cfRule type="cellIs" dxfId="1515" priority="14" operator="equal">
      <formula>"Rijksbijdrage is maximaal 25% en dus akkoord"</formula>
    </cfRule>
  </conditionalFormatting>
  <conditionalFormatting sqref="L141:L164">
    <cfRule type="cellIs" dxfId="1514" priority="69" operator="greaterThanOrEqual">
      <formula>0</formula>
    </cfRule>
    <cfRule type="containsBlanks" dxfId="1513" priority="61">
      <formula>LEN(TRIM(L141))=0</formula>
    </cfRule>
    <cfRule type="cellIs" dxfId="1512" priority="70" operator="lessThan">
      <formula>0</formula>
    </cfRule>
  </conditionalFormatting>
  <conditionalFormatting sqref="L166:L177">
    <cfRule type="cellIs" dxfId="1511" priority="68" operator="lessThan">
      <formula>0</formula>
    </cfRule>
    <cfRule type="containsBlanks" dxfId="1510" priority="62">
      <formula>LEN(TRIM(L166))=0</formula>
    </cfRule>
    <cfRule type="cellIs" dxfId="1509" priority="67" operator="greaterThanOrEqual">
      <formula>0</formula>
    </cfRule>
  </conditionalFormatting>
  <conditionalFormatting sqref="S24:S48">
    <cfRule type="containsBlanks" dxfId="1508" priority="32">
      <formula>LEN(TRIM(S24))=0</formula>
    </cfRule>
    <cfRule type="cellIs" dxfId="1507" priority="33" operator="greaterThan">
      <formula>0</formula>
    </cfRule>
    <cfRule type="cellIs" dxfId="1506" priority="34" operator="lessThanOrEqual">
      <formula>0</formula>
    </cfRule>
  </conditionalFormatting>
  <conditionalFormatting sqref="S57:S82">
    <cfRule type="cellIs" dxfId="1505" priority="18" operator="greaterThanOrEqual">
      <formula>0</formula>
    </cfRule>
    <cfRule type="containsBlanks" dxfId="1504" priority="17">
      <formula>LEN(TRIM(S57))=0</formula>
    </cfRule>
    <cfRule type="cellIs" dxfId="1503" priority="19" operator="lessThan">
      <formula>0</formula>
    </cfRule>
  </conditionalFormatting>
  <conditionalFormatting sqref="S84:S87">
    <cfRule type="cellIs" dxfId="1502" priority="29" operator="greaterThanOrEqual">
      <formula>0</formula>
    </cfRule>
    <cfRule type="cellIs" dxfId="1501" priority="30" operator="lessThan">
      <formula>0</formula>
    </cfRule>
    <cfRule type="containsBlanks" dxfId="1500" priority="28">
      <formula>LEN(TRIM(S84))=0</formula>
    </cfRule>
  </conditionalFormatting>
  <conditionalFormatting sqref="S91:S96">
    <cfRule type="containsBlanks" dxfId="1499" priority="60">
      <formula>LEN(TRIM(S91))=0</formula>
    </cfRule>
    <cfRule type="cellIs" dxfId="1498" priority="63" operator="greaterThanOrEqual">
      <formula>0</formula>
    </cfRule>
    <cfRule type="cellIs" dxfId="1497" priority="64" operator="lessThan">
      <formula>0</formula>
    </cfRule>
  </conditionalFormatting>
  <conditionalFormatting sqref="S104:S109">
    <cfRule type="containsBlanks" dxfId="1496" priority="37">
      <formula>LEN(TRIM(S104))=0</formula>
    </cfRule>
    <cfRule type="cellIs" dxfId="1495" priority="39" operator="greaterThanOrEqual">
      <formula>0</formula>
    </cfRule>
    <cfRule type="cellIs" dxfId="1494" priority="40" operator="lessThan">
      <formula>0</formula>
    </cfRule>
  </conditionalFormatting>
  <conditionalFormatting sqref="S117:S125">
    <cfRule type="containsBlanks" dxfId="1493" priority="46">
      <formula>LEN(TRIM(S117))=0</formula>
    </cfRule>
    <cfRule type="cellIs" dxfId="1492" priority="47" operator="greaterThanOrEqual">
      <formula>0</formula>
    </cfRule>
    <cfRule type="cellIs" dxfId="1491" priority="48" operator="lessThan">
      <formula>0</formula>
    </cfRule>
  </conditionalFormatting>
  <conditionalFormatting sqref="U24:U30 U32:U36 U38:U44">
    <cfRule type="cellIs" dxfId="1488" priority="8" operator="equal">
      <formula>"Gereed"</formula>
    </cfRule>
  </conditionalFormatting>
  <conditionalFormatting sqref="U46:U48">
    <cfRule type="cellIs" dxfId="1487" priority="7" operator="equal">
      <formula>"Gereed"</formula>
    </cfRule>
  </conditionalFormatting>
  <conditionalFormatting sqref="U57:U60">
    <cfRule type="cellIs" dxfId="1486" priority="3" operator="equal">
      <formula>"Gereed"</formula>
    </cfRule>
  </conditionalFormatting>
  <conditionalFormatting sqref="U62:U64">
    <cfRule type="cellIs" dxfId="1484" priority="9" operator="equal">
      <formula>"Gereed"</formula>
    </cfRule>
  </conditionalFormatting>
  <conditionalFormatting sqref="U67:U71 U73:U79">
    <cfRule type="cellIs" dxfId="1480" priority="2" operator="equal">
      <formula>"Gereed"</formula>
    </cfRule>
  </conditionalFormatting>
  <conditionalFormatting sqref="U81:U83">
    <cfRule type="cellIs" dxfId="147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B00-000000000000}"/>
    <dataValidation allowBlank="1" showInputMessage="1" showErrorMessage="1" promptTitle="Werkelijke einddatum" prompt="Geef de werkelijke  einddatum van het project in (format dd-mm-jjj)." sqref="E16" xr:uid="{00000000-0002-0000-0B00-000001000000}"/>
    <dataValidation allowBlank="1" showInputMessage="1" showErrorMessage="1" promptTitle="Geplande einddatum" prompt="Geef de geplande einddatum van het project in (format dd-mm-jjj)." sqref="E15" xr:uid="{00000000-0002-0000-0B00-000002000000}"/>
    <dataValidation allowBlank="1" showInputMessage="1" showErrorMessage="1" promptTitle="Werkelijke startdatum" prompt="Geef de werkelijke startdatum van het project in." sqref="C16" xr:uid="{00000000-0002-0000-0B00-000003000000}"/>
    <dataValidation allowBlank="1" showInputMessage="1" showErrorMessage="1" promptTitle="Geplande startdatum" prompt="Geef de geplande startdatum van het project in." sqref="C15" xr:uid="{00000000-0002-0000-0B00-000004000000}"/>
    <dataValidation allowBlank="1" showInputMessage="1" showErrorMessage="1" promptTitle="Projectomschrijving" prompt="Vul hier de projectomschrijving in" sqref="B14:C14" xr:uid="{00000000-0002-0000-0B00-000005000000}"/>
    <dataValidation allowBlank="1" showInputMessage="1" showErrorMessage="1" promptTitle="Sociale innovaties" prompt="Geef in deze cel zelf de eenheid aan die van toepassing is. " sqref="I46:K48 I44:K44" xr:uid="{00000000-0002-0000-0B00-000006000000}"/>
    <dataValidation allowBlank="1" showInputMessage="1" showErrorMessage="1" promptTitle="Projectnaam:" prompt="Geef hier de projectnaam aan" sqref="B12:I12 B10:I10" xr:uid="{00000000-0002-0000-0B00-000007000000}"/>
    <dataValidation allowBlank="1" showInputMessage="1" showErrorMessage="1" promptTitle="Geplande startdatum" prompt="Geef de geplande startdatum van het project in (format dd-mm-jjj)." sqref="B15" xr:uid="{00000000-0002-0000-0B00-000008000000}"/>
    <dataValidation allowBlank="1" showInputMessage="1" showErrorMessage="1" promptTitle="Werkelijke startdatum" prompt="Geef de werkelijke startdatum van het project in (format dd-mm-jjj)." sqref="B16" xr:uid="{00000000-0002-0000-0B00-000009000000}"/>
    <dataValidation allowBlank="1" showInputMessage="1" showErrorMessage="1" promptTitle="Korte toelichting" prompt="Geef altijd een korte toelichting op dit onderdeel" sqref="V23:V48 V56:V83" xr:uid="{00000000-0002-0000-0B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77CFF48-BFAE-44D3-A843-2AE692C4E8E3}">
            <xm:f>NOT(ISERROR(SEARCH(#REF!,U24)))</xm:f>
            <xm:f>#REF!</xm:f>
            <x14:dxf>
              <fill>
                <patternFill>
                  <bgColor rgb="FF92D050"/>
                </patternFill>
              </fill>
            </x14:dxf>
          </x14:cfRule>
          <x14:cfRule type="containsText" priority="11" operator="containsText" id="{A5B19A40-B54B-4D66-B760-A1397D2D5A8D}">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C8D7278-A8CC-42A0-BF11-12DCB306C4B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6E57A05-7C27-44CA-90F9-18D118D4E79F}">
            <xm:f>NOT(ISERROR(SEARCH(#REF!,U67)))</xm:f>
            <xm:f>#REF!</xm:f>
            <x14:dxf>
              <fill>
                <patternFill>
                  <bgColor rgb="FFFF0000"/>
                </patternFill>
              </fill>
            </x14:dxf>
          </x14:cfRule>
          <x14:cfRule type="containsText" priority="5" operator="containsText" id="{EF2C848D-A085-4F3D-9548-6A3CB3D8A200}">
            <xm:f>NOT(ISERROR(SEARCH(#REF!,U67)))</xm:f>
            <xm:f>#REF!</xm:f>
            <x14:dxf>
              <fill>
                <patternFill>
                  <bgColor rgb="FFFFFF00"/>
                </patternFill>
              </fill>
            </x14:dxf>
          </x14:cfRule>
          <x14:cfRule type="containsText" priority="6" operator="containsText" id="{130A7D8C-99E8-4999-87F3-1E263877ECC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B000000}">
          <x14:formula1>
            <xm:f>keuzelijsten!$A$2:$A$6</xm:f>
          </x14:formula1>
          <xm:sqref>U24:U30 U32:U36 U38:U44 U46:U48 U79 U83 U64 U71 U62 U60</xm:sqref>
        </x14:dataValidation>
        <x14:dataValidation type="list" allowBlank="1" showInputMessage="1" showErrorMessage="1" xr:uid="{00000000-0002-0000-0B00-00000C000000}">
          <x14:formula1>
            <xm:f>keuzelijsten!$C$2:$C$4</xm:f>
          </x14:formula1>
          <xm:sqref>I57:K58 I60:K60 I63:K63 B125:H125 V17 V50</xm:sqref>
        </x14:dataValidation>
        <x14:dataValidation type="list" allowBlank="1" showInputMessage="1" showErrorMessage="1" xr:uid="{00000000-0002-0000-0B00-00000D000000}">
          <x14:formula1>
            <xm:f>keuzelijsten!$A$9:$A$11</xm:f>
          </x14:formula1>
          <xm:sqref>U57:U59 U63 U67:U70 U73:U78 U81:U82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V179"/>
  <sheetViews>
    <sheetView showGridLines="0" topLeftCell="A13"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10</v>
      </c>
    </row>
    <row r="4" spans="1:17" ht="43">
      <c r="A4" s="1" t="str">
        <f>"FORMAT BEGROTING &amp; VERANTWOORDING (DEELPROJECT " &amp; D1 &amp;")"</f>
        <v>FORMAT BEGROTING &amp; VERANTWOORDING (DEELPROJECT 10)</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10:</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478" priority="56" operator="lessThanOrEqual">
      <formula>0</formula>
    </cfRule>
    <cfRule type="cellIs" dxfId="1477" priority="55" operator="greaterThan">
      <formula>0</formula>
    </cfRule>
    <cfRule type="containsBlanks" dxfId="1476" priority="54">
      <formula>LEN(TRIM(E141))=0</formula>
    </cfRule>
  </conditionalFormatting>
  <conditionalFormatting sqref="I95 K95">
    <cfRule type="cellIs" dxfId="1475" priority="24" operator="lessThanOrEqual">
      <formula>0.25</formula>
    </cfRule>
    <cfRule type="cellIs" dxfId="1474" priority="25" operator="greaterThan">
      <formula>0.25</formula>
    </cfRule>
  </conditionalFormatting>
  <conditionalFormatting sqref="I96">
    <cfRule type="cellIs" dxfId="1473" priority="27" operator="equal">
      <formula>"Rijksbijdrage is maximaal 25% en dus akkoord"</formula>
    </cfRule>
    <cfRule type="cellIs" dxfId="1472" priority="26" operator="equal">
      <formula>"Rijksbijdrage is groter dan 25%; NIET TOEGESTAAN"</formula>
    </cfRule>
  </conditionalFormatting>
  <conditionalFormatting sqref="I108 K108">
    <cfRule type="cellIs" dxfId="1471" priority="21" operator="greaterThan">
      <formula>0.25</formula>
    </cfRule>
    <cfRule type="cellIs" dxfId="1470" priority="20" operator="lessThanOrEqual">
      <formula>0.25</formula>
    </cfRule>
  </conditionalFormatting>
  <conditionalFormatting sqref="I109">
    <cfRule type="cellIs" dxfId="1469" priority="22" operator="equal">
      <formula>"Rijksbijdrage is groter dan 25%; NIET TOEGESTAAN"</formula>
    </cfRule>
    <cfRule type="cellIs" dxfId="1468" priority="23" operator="equal">
      <formula>"Rijksbijdrage is maximaal 25% en dus akkoord"</formula>
    </cfRule>
  </conditionalFormatting>
  <conditionalFormatting sqref="I121 K121">
    <cfRule type="cellIs" dxfId="1467" priority="15" operator="lessThanOrEqual">
      <formula>0.25</formula>
    </cfRule>
    <cfRule type="cellIs" dxfId="1466" priority="16" operator="greaterThan">
      <formula>0.25</formula>
    </cfRule>
  </conditionalFormatting>
  <conditionalFormatting sqref="I122">
    <cfRule type="cellIs" dxfId="1465" priority="13" operator="equal">
      <formula>"Rijksbijdrage is groter dan 25%; NIET TOEGESTAAN"</formula>
    </cfRule>
    <cfRule type="cellIs" dxfId="1464" priority="14" operator="equal">
      <formula>"Rijksbijdrage is maximaal 25% en dus akkoord"</formula>
    </cfRule>
  </conditionalFormatting>
  <conditionalFormatting sqref="L141:L164">
    <cfRule type="cellIs" dxfId="1463" priority="69" operator="greaterThanOrEqual">
      <formula>0</formula>
    </cfRule>
    <cfRule type="containsBlanks" dxfId="1462" priority="61">
      <formula>LEN(TRIM(L141))=0</formula>
    </cfRule>
    <cfRule type="cellIs" dxfId="1461" priority="70" operator="lessThan">
      <formula>0</formula>
    </cfRule>
  </conditionalFormatting>
  <conditionalFormatting sqref="L166:L177">
    <cfRule type="cellIs" dxfId="1460" priority="68" operator="lessThan">
      <formula>0</formula>
    </cfRule>
    <cfRule type="containsBlanks" dxfId="1459" priority="62">
      <formula>LEN(TRIM(L166))=0</formula>
    </cfRule>
    <cfRule type="cellIs" dxfId="1458" priority="67" operator="greaterThanOrEqual">
      <formula>0</formula>
    </cfRule>
  </conditionalFormatting>
  <conditionalFormatting sqref="S24:S48">
    <cfRule type="containsBlanks" dxfId="1457" priority="32">
      <formula>LEN(TRIM(S24))=0</formula>
    </cfRule>
    <cfRule type="cellIs" dxfId="1456" priority="33" operator="greaterThan">
      <formula>0</formula>
    </cfRule>
    <cfRule type="cellIs" dxfId="1455" priority="34" operator="lessThanOrEqual">
      <formula>0</formula>
    </cfRule>
  </conditionalFormatting>
  <conditionalFormatting sqref="S57:S82">
    <cfRule type="cellIs" dxfId="1454" priority="18" operator="greaterThanOrEqual">
      <formula>0</formula>
    </cfRule>
    <cfRule type="containsBlanks" dxfId="1453" priority="17">
      <formula>LEN(TRIM(S57))=0</formula>
    </cfRule>
    <cfRule type="cellIs" dxfId="1452" priority="19" operator="lessThan">
      <formula>0</formula>
    </cfRule>
  </conditionalFormatting>
  <conditionalFormatting sqref="S84:S87">
    <cfRule type="cellIs" dxfId="1451" priority="29" operator="greaterThanOrEqual">
      <formula>0</formula>
    </cfRule>
    <cfRule type="cellIs" dxfId="1450" priority="30" operator="lessThan">
      <formula>0</formula>
    </cfRule>
    <cfRule type="containsBlanks" dxfId="1449" priority="28">
      <formula>LEN(TRIM(S84))=0</formula>
    </cfRule>
  </conditionalFormatting>
  <conditionalFormatting sqref="S91:S96">
    <cfRule type="containsBlanks" dxfId="1448" priority="60">
      <formula>LEN(TRIM(S91))=0</formula>
    </cfRule>
    <cfRule type="cellIs" dxfId="1447" priority="63" operator="greaterThanOrEqual">
      <formula>0</formula>
    </cfRule>
    <cfRule type="cellIs" dxfId="1446" priority="64" operator="lessThan">
      <formula>0</formula>
    </cfRule>
  </conditionalFormatting>
  <conditionalFormatting sqref="S104:S109">
    <cfRule type="containsBlanks" dxfId="1445" priority="37">
      <formula>LEN(TRIM(S104))=0</formula>
    </cfRule>
    <cfRule type="cellIs" dxfId="1444" priority="39" operator="greaterThanOrEqual">
      <formula>0</formula>
    </cfRule>
    <cfRule type="cellIs" dxfId="1443" priority="40" operator="lessThan">
      <formula>0</formula>
    </cfRule>
  </conditionalFormatting>
  <conditionalFormatting sqref="S117:S125">
    <cfRule type="containsBlanks" dxfId="1442" priority="46">
      <formula>LEN(TRIM(S117))=0</formula>
    </cfRule>
    <cfRule type="cellIs" dxfId="1441" priority="47" operator="greaterThanOrEqual">
      <formula>0</formula>
    </cfRule>
    <cfRule type="cellIs" dxfId="1440" priority="48" operator="lessThan">
      <formula>0</formula>
    </cfRule>
  </conditionalFormatting>
  <conditionalFormatting sqref="U24:U30 U32:U36 U38:U44">
    <cfRule type="cellIs" dxfId="1437" priority="8" operator="equal">
      <formula>"Gereed"</formula>
    </cfRule>
  </conditionalFormatting>
  <conditionalFormatting sqref="U46:U48">
    <cfRule type="cellIs" dxfId="1436" priority="7" operator="equal">
      <formula>"Gereed"</formula>
    </cfRule>
  </conditionalFormatting>
  <conditionalFormatting sqref="U57:U60">
    <cfRule type="cellIs" dxfId="1435" priority="3" operator="equal">
      <formula>"Gereed"</formula>
    </cfRule>
  </conditionalFormatting>
  <conditionalFormatting sqref="U62:U64">
    <cfRule type="cellIs" dxfId="1433" priority="9" operator="equal">
      <formula>"Gereed"</formula>
    </cfRule>
  </conditionalFormatting>
  <conditionalFormatting sqref="U67:U71 U73:U79">
    <cfRule type="cellIs" dxfId="1429" priority="2" operator="equal">
      <formula>"Gereed"</formula>
    </cfRule>
  </conditionalFormatting>
  <conditionalFormatting sqref="U81:U83">
    <cfRule type="cellIs" dxfId="142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C00-000000000000}"/>
    <dataValidation allowBlank="1" showInputMessage="1" showErrorMessage="1" promptTitle="Geplande startdatum" prompt="Geef de geplande startdatum van het project in (format dd-mm-jjj)." sqref="B15" xr:uid="{00000000-0002-0000-0C00-000001000000}"/>
    <dataValidation allowBlank="1" showInputMessage="1" showErrorMessage="1" promptTitle="Projectnaam:" prompt="Geef hier de projectnaam aan" sqref="B12:I12 B10:I10" xr:uid="{00000000-0002-0000-0C00-000002000000}"/>
    <dataValidation allowBlank="1" showInputMessage="1" showErrorMessage="1" promptTitle="Sociale innovaties" prompt="Geef in deze cel zelf de eenheid aan die van toepassing is. " sqref="I46:K48 I44:K44" xr:uid="{00000000-0002-0000-0C00-000003000000}"/>
    <dataValidation allowBlank="1" showInputMessage="1" showErrorMessage="1" promptTitle="Projectomschrijving" prompt="Vul hier de projectomschrijving in" sqref="B14:C14" xr:uid="{00000000-0002-0000-0C00-000004000000}"/>
    <dataValidation allowBlank="1" showInputMessage="1" showErrorMessage="1" promptTitle="Geplande startdatum" prompt="Geef de geplande startdatum van het project in." sqref="C15" xr:uid="{00000000-0002-0000-0C00-000005000000}"/>
    <dataValidation allowBlank="1" showInputMessage="1" showErrorMessage="1" promptTitle="Werkelijke startdatum" prompt="Geef de werkelijke startdatum van het project in." sqref="C16" xr:uid="{00000000-0002-0000-0C00-000006000000}"/>
    <dataValidation allowBlank="1" showInputMessage="1" showErrorMessage="1" promptTitle="Geplande einddatum" prompt="Geef de geplande einddatum van het project in (format dd-mm-jjj)." sqref="E15" xr:uid="{00000000-0002-0000-0C00-000007000000}"/>
    <dataValidation allowBlank="1" showInputMessage="1" showErrorMessage="1" promptTitle="Werkelijke einddatum" prompt="Geef de werkelijke  einddatum van het project in (format dd-mm-jjj)." sqref="E16" xr:uid="{00000000-0002-0000-0C00-000008000000}"/>
    <dataValidation allowBlank="1" showInputMessage="1" showErrorMessage="1" promptTitle="Naam waterschap" prompt="Kies uit het dropdownmenu het van toepassing zijnde waterschap" sqref="J10 J12" xr:uid="{00000000-0002-0000-0C00-000009000000}"/>
    <dataValidation allowBlank="1" showInputMessage="1" showErrorMessage="1" promptTitle="Korte toelichting" prompt="Geef altijd een korte toelichting op dit onderdeel" sqref="V23:V48 V56:V83" xr:uid="{00000000-0002-0000-0C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AB2708E-1588-4F6F-AD80-FFAEA7E6ECB3}">
            <xm:f>NOT(ISERROR(SEARCH(#REF!,U24)))</xm:f>
            <xm:f>#REF!</xm:f>
            <x14:dxf>
              <fill>
                <patternFill>
                  <bgColor rgb="FF92D050"/>
                </patternFill>
              </fill>
            </x14:dxf>
          </x14:cfRule>
          <x14:cfRule type="containsText" priority="11" operator="containsText" id="{6A60F591-1F23-420C-BD2E-422234F3D57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EFEB44E-84E4-44DB-B628-E23355E45D1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F500A22-EF84-4DFC-8057-5F9DE49B847B}">
            <xm:f>NOT(ISERROR(SEARCH(#REF!,U67)))</xm:f>
            <xm:f>#REF!</xm:f>
            <x14:dxf>
              <fill>
                <patternFill>
                  <bgColor rgb="FFFF0000"/>
                </patternFill>
              </fill>
            </x14:dxf>
          </x14:cfRule>
          <x14:cfRule type="containsText" priority="5" operator="containsText" id="{BDA0419B-D845-435C-9B7B-272E71DB7AA4}">
            <xm:f>NOT(ISERROR(SEARCH(#REF!,U67)))</xm:f>
            <xm:f>#REF!</xm:f>
            <x14:dxf>
              <fill>
                <patternFill>
                  <bgColor rgb="FFFFFF00"/>
                </patternFill>
              </fill>
            </x14:dxf>
          </x14:cfRule>
          <x14:cfRule type="containsText" priority="6" operator="containsText" id="{63BBA489-41B8-4BE0-9C68-8934422B5AF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B000000}">
          <x14:formula1>
            <xm:f>keuzelijsten!$C$2:$C$4</xm:f>
          </x14:formula1>
          <xm:sqref>I57:K58 I60:K60 I63:K63 B125:H125 V17 V50</xm:sqref>
        </x14:dataValidation>
        <x14:dataValidation type="list" allowBlank="1" showInputMessage="1" showErrorMessage="1" xr:uid="{00000000-0002-0000-0C00-00000C000000}">
          <x14:formula1>
            <xm:f>keuzelijsten!$A$2:$A$6</xm:f>
          </x14:formula1>
          <xm:sqref>U24:U30 U32:U36 U38:U44 U46:U48 U79 U83 U64 U71 U62 U60</xm:sqref>
        </x14:dataValidation>
        <x14:dataValidation type="list" allowBlank="1" showInputMessage="1" showErrorMessage="1" xr:uid="{00000000-0002-0000-0C00-00000D000000}">
          <x14:formula1>
            <xm:f>keuzelijsten!$A$9:$A$11</xm:f>
          </x14:formula1>
          <xm:sqref>U57:U59 U63 U67:U70 U73:U78 U81:U82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28">
    <pageSetUpPr fitToPage="1"/>
  </sheetPr>
  <dimension ref="A1:V179"/>
  <sheetViews>
    <sheetView showGridLines="0" topLeftCell="A7"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11</v>
      </c>
    </row>
    <row r="4" spans="1:17" ht="43">
      <c r="A4" s="1" t="str">
        <f>"FORMAT BEGROTING &amp; VERANTWOORDING (DEELPROJECT " &amp; D1 &amp;")"</f>
        <v>FORMAT BEGROTING &amp; VERANTWOORDING (DEELPROJECT 11)</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11:</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427" priority="56" operator="lessThanOrEqual">
      <formula>0</formula>
    </cfRule>
    <cfRule type="cellIs" dxfId="1426" priority="55" operator="greaterThan">
      <formula>0</formula>
    </cfRule>
    <cfRule type="containsBlanks" dxfId="1425" priority="54">
      <formula>LEN(TRIM(E141))=0</formula>
    </cfRule>
  </conditionalFormatting>
  <conditionalFormatting sqref="I95 K95">
    <cfRule type="cellIs" dxfId="1424" priority="24" operator="lessThanOrEqual">
      <formula>0.25</formula>
    </cfRule>
    <cfRule type="cellIs" dxfId="1423" priority="25" operator="greaterThan">
      <formula>0.25</formula>
    </cfRule>
  </conditionalFormatting>
  <conditionalFormatting sqref="I96">
    <cfRule type="cellIs" dxfId="1422" priority="27" operator="equal">
      <formula>"Rijksbijdrage is maximaal 25% en dus akkoord"</formula>
    </cfRule>
    <cfRule type="cellIs" dxfId="1421" priority="26" operator="equal">
      <formula>"Rijksbijdrage is groter dan 25%; NIET TOEGESTAAN"</formula>
    </cfRule>
  </conditionalFormatting>
  <conditionalFormatting sqref="I108 K108">
    <cfRule type="cellIs" dxfId="1420" priority="21" operator="greaterThan">
      <formula>0.25</formula>
    </cfRule>
    <cfRule type="cellIs" dxfId="1419" priority="20" operator="lessThanOrEqual">
      <formula>0.25</formula>
    </cfRule>
  </conditionalFormatting>
  <conditionalFormatting sqref="I109">
    <cfRule type="cellIs" dxfId="1418" priority="22" operator="equal">
      <formula>"Rijksbijdrage is groter dan 25%; NIET TOEGESTAAN"</formula>
    </cfRule>
    <cfRule type="cellIs" dxfId="1417" priority="23" operator="equal">
      <formula>"Rijksbijdrage is maximaal 25% en dus akkoord"</formula>
    </cfRule>
  </conditionalFormatting>
  <conditionalFormatting sqref="I121 K121">
    <cfRule type="cellIs" dxfId="1416" priority="15" operator="lessThanOrEqual">
      <formula>0.25</formula>
    </cfRule>
    <cfRule type="cellIs" dxfId="1415" priority="16" operator="greaterThan">
      <formula>0.25</formula>
    </cfRule>
  </conditionalFormatting>
  <conditionalFormatting sqref="I122">
    <cfRule type="cellIs" dxfId="1414" priority="13" operator="equal">
      <formula>"Rijksbijdrage is groter dan 25%; NIET TOEGESTAAN"</formula>
    </cfRule>
    <cfRule type="cellIs" dxfId="1413" priority="14" operator="equal">
      <formula>"Rijksbijdrage is maximaal 25% en dus akkoord"</formula>
    </cfRule>
  </conditionalFormatting>
  <conditionalFormatting sqref="L141:L164">
    <cfRule type="cellIs" dxfId="1412" priority="69" operator="greaterThanOrEqual">
      <formula>0</formula>
    </cfRule>
    <cfRule type="containsBlanks" dxfId="1411" priority="61">
      <formula>LEN(TRIM(L141))=0</formula>
    </cfRule>
    <cfRule type="cellIs" dxfId="1410" priority="70" operator="lessThan">
      <formula>0</formula>
    </cfRule>
  </conditionalFormatting>
  <conditionalFormatting sqref="L166:L177">
    <cfRule type="cellIs" dxfId="1409" priority="68" operator="lessThan">
      <formula>0</formula>
    </cfRule>
    <cfRule type="containsBlanks" dxfId="1408" priority="62">
      <formula>LEN(TRIM(L166))=0</formula>
    </cfRule>
    <cfRule type="cellIs" dxfId="1407" priority="67" operator="greaterThanOrEqual">
      <formula>0</formula>
    </cfRule>
  </conditionalFormatting>
  <conditionalFormatting sqref="S24:S48">
    <cfRule type="containsBlanks" dxfId="1406" priority="32">
      <formula>LEN(TRIM(S24))=0</formula>
    </cfRule>
    <cfRule type="cellIs" dxfId="1405" priority="33" operator="greaterThan">
      <formula>0</formula>
    </cfRule>
    <cfRule type="cellIs" dxfId="1404" priority="34" operator="lessThanOrEqual">
      <formula>0</formula>
    </cfRule>
  </conditionalFormatting>
  <conditionalFormatting sqref="S57:S82">
    <cfRule type="cellIs" dxfId="1403" priority="18" operator="greaterThanOrEqual">
      <formula>0</formula>
    </cfRule>
    <cfRule type="containsBlanks" dxfId="1402" priority="17">
      <formula>LEN(TRIM(S57))=0</formula>
    </cfRule>
    <cfRule type="cellIs" dxfId="1401" priority="19" operator="lessThan">
      <formula>0</formula>
    </cfRule>
  </conditionalFormatting>
  <conditionalFormatting sqref="S84:S87">
    <cfRule type="cellIs" dxfId="1400" priority="29" operator="greaterThanOrEqual">
      <formula>0</formula>
    </cfRule>
    <cfRule type="cellIs" dxfId="1399" priority="30" operator="lessThan">
      <formula>0</formula>
    </cfRule>
    <cfRule type="containsBlanks" dxfId="1398" priority="28">
      <formula>LEN(TRIM(S84))=0</formula>
    </cfRule>
  </conditionalFormatting>
  <conditionalFormatting sqref="S91:S96">
    <cfRule type="containsBlanks" dxfId="1397" priority="60">
      <formula>LEN(TRIM(S91))=0</formula>
    </cfRule>
    <cfRule type="cellIs" dxfId="1396" priority="63" operator="greaterThanOrEqual">
      <formula>0</formula>
    </cfRule>
    <cfRule type="cellIs" dxfId="1395" priority="64" operator="lessThan">
      <formula>0</formula>
    </cfRule>
  </conditionalFormatting>
  <conditionalFormatting sqref="S104:S109">
    <cfRule type="containsBlanks" dxfId="1394" priority="37">
      <formula>LEN(TRIM(S104))=0</formula>
    </cfRule>
    <cfRule type="cellIs" dxfId="1393" priority="39" operator="greaterThanOrEqual">
      <formula>0</formula>
    </cfRule>
    <cfRule type="cellIs" dxfId="1392" priority="40" operator="lessThan">
      <formula>0</formula>
    </cfRule>
  </conditionalFormatting>
  <conditionalFormatting sqref="S117:S125">
    <cfRule type="containsBlanks" dxfId="1391" priority="46">
      <formula>LEN(TRIM(S117))=0</formula>
    </cfRule>
    <cfRule type="cellIs" dxfId="1390" priority="47" operator="greaterThanOrEqual">
      <formula>0</formula>
    </cfRule>
    <cfRule type="cellIs" dxfId="1389" priority="48" operator="lessThan">
      <formula>0</formula>
    </cfRule>
  </conditionalFormatting>
  <conditionalFormatting sqref="U24:U30 U32:U36 U38:U44">
    <cfRule type="cellIs" dxfId="1386" priority="8" operator="equal">
      <formula>"Gereed"</formula>
    </cfRule>
  </conditionalFormatting>
  <conditionalFormatting sqref="U46:U48">
    <cfRule type="cellIs" dxfId="1385" priority="7" operator="equal">
      <formula>"Gereed"</formula>
    </cfRule>
  </conditionalFormatting>
  <conditionalFormatting sqref="U57:U60">
    <cfRule type="cellIs" dxfId="1384" priority="3" operator="equal">
      <formula>"Gereed"</formula>
    </cfRule>
  </conditionalFormatting>
  <conditionalFormatting sqref="U62:U64">
    <cfRule type="cellIs" dxfId="1382" priority="9" operator="equal">
      <formula>"Gereed"</formula>
    </cfRule>
  </conditionalFormatting>
  <conditionalFormatting sqref="U67:U71 U73:U79">
    <cfRule type="cellIs" dxfId="1378" priority="2" operator="equal">
      <formula>"Gereed"</formula>
    </cfRule>
  </conditionalFormatting>
  <conditionalFormatting sqref="U81:U83">
    <cfRule type="cellIs" dxfId="137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D00-000000000000}"/>
    <dataValidation allowBlank="1" showInputMessage="1" showErrorMessage="1" promptTitle="Werkelijke einddatum" prompt="Geef de werkelijke  einddatum van het project in (format dd-mm-jjj)." sqref="E16" xr:uid="{00000000-0002-0000-0D00-000001000000}"/>
    <dataValidation allowBlank="1" showInputMessage="1" showErrorMessage="1" promptTitle="Geplande einddatum" prompt="Geef de geplande einddatum van het project in (format dd-mm-jjj)." sqref="E15" xr:uid="{00000000-0002-0000-0D00-000002000000}"/>
    <dataValidation allowBlank="1" showInputMessage="1" showErrorMessage="1" promptTitle="Werkelijke startdatum" prompt="Geef de werkelijke startdatum van het project in." sqref="C16" xr:uid="{00000000-0002-0000-0D00-000003000000}"/>
    <dataValidation allowBlank="1" showInputMessage="1" showErrorMessage="1" promptTitle="Geplande startdatum" prompt="Geef de geplande startdatum van het project in." sqref="C15" xr:uid="{00000000-0002-0000-0D00-000004000000}"/>
    <dataValidation allowBlank="1" showInputMessage="1" showErrorMessage="1" promptTitle="Projectomschrijving" prompt="Vul hier de projectomschrijving in" sqref="B14:C14" xr:uid="{00000000-0002-0000-0D00-000005000000}"/>
    <dataValidation allowBlank="1" showInputMessage="1" showErrorMessage="1" promptTitle="Sociale innovaties" prompt="Geef in deze cel zelf de eenheid aan die van toepassing is. " sqref="I46:K48 I44:K44" xr:uid="{00000000-0002-0000-0D00-000006000000}"/>
    <dataValidation allowBlank="1" showInputMessage="1" showErrorMessage="1" promptTitle="Projectnaam:" prompt="Geef hier de projectnaam aan" sqref="B12:I12 B10:I10" xr:uid="{00000000-0002-0000-0D00-000007000000}"/>
    <dataValidation allowBlank="1" showInputMessage="1" showErrorMessage="1" promptTitle="Geplande startdatum" prompt="Geef de geplande startdatum van het project in (format dd-mm-jjj)." sqref="B15" xr:uid="{00000000-0002-0000-0D00-000008000000}"/>
    <dataValidation allowBlank="1" showInputMessage="1" showErrorMessage="1" promptTitle="Werkelijke startdatum" prompt="Geef de werkelijke startdatum van het project in (format dd-mm-jjj)." sqref="B16" xr:uid="{00000000-0002-0000-0D00-000009000000}"/>
    <dataValidation allowBlank="1" showInputMessage="1" showErrorMessage="1" promptTitle="Korte toelichting" prompt="Geef altijd een korte toelichting op dit onderdeel" sqref="V23:V48 V56:V83" xr:uid="{00000000-0002-0000-0D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FC85699B-CC63-4A57-9283-0B11AA40FD5F}">
            <xm:f>NOT(ISERROR(SEARCH(#REF!,U24)))</xm:f>
            <xm:f>#REF!</xm:f>
            <x14:dxf>
              <fill>
                <patternFill>
                  <bgColor rgb="FF92D050"/>
                </patternFill>
              </fill>
            </x14:dxf>
          </x14:cfRule>
          <x14:cfRule type="containsText" priority="11" operator="containsText" id="{8DB83058-7885-42B5-86CB-E83227A407D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2A604452-F11E-482F-A76A-ADA5BADBD4F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2A48C20-9F71-4B36-A1A9-5944831E3327}">
            <xm:f>NOT(ISERROR(SEARCH(#REF!,U67)))</xm:f>
            <xm:f>#REF!</xm:f>
            <x14:dxf>
              <fill>
                <patternFill>
                  <bgColor rgb="FFFF0000"/>
                </patternFill>
              </fill>
            </x14:dxf>
          </x14:cfRule>
          <x14:cfRule type="containsText" priority="5" operator="containsText" id="{8254C0AC-A644-41A9-84D6-FA7CBDA52E5C}">
            <xm:f>NOT(ISERROR(SEARCH(#REF!,U67)))</xm:f>
            <xm:f>#REF!</xm:f>
            <x14:dxf>
              <fill>
                <patternFill>
                  <bgColor rgb="FFFFFF00"/>
                </patternFill>
              </fill>
            </x14:dxf>
          </x14:cfRule>
          <x14:cfRule type="containsText" priority="6" operator="containsText" id="{80676191-7E32-4FB2-A98B-C546B8D1E30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B000000}">
          <x14:formula1>
            <xm:f>keuzelijsten!$A$2:$A$6</xm:f>
          </x14:formula1>
          <xm:sqref>U24:U30 U32:U36 U38:U44 U46:U48 U79 U83 U64 U71 U62 U60</xm:sqref>
        </x14:dataValidation>
        <x14:dataValidation type="list" allowBlank="1" showInputMessage="1" showErrorMessage="1" xr:uid="{00000000-0002-0000-0D00-00000C000000}">
          <x14:formula1>
            <xm:f>keuzelijsten!$C$2:$C$4</xm:f>
          </x14:formula1>
          <xm:sqref>I57:K58 I60:K60 I63:K63 B125:H125 V17 V50</xm:sqref>
        </x14:dataValidation>
        <x14:dataValidation type="list" allowBlank="1" showInputMessage="1" showErrorMessage="1" xr:uid="{00000000-0002-0000-0D00-00000D000000}">
          <x14:formula1>
            <xm:f>keuzelijsten!$A$9:$A$11</xm:f>
          </x14:formula1>
          <xm:sqref>U57:U59 U63 U67:U70 U73:U78 U81:U82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9">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12</v>
      </c>
    </row>
    <row r="4" spans="1:17" ht="43">
      <c r="A4" s="1" t="str">
        <f>"FORMAT BEGROTING &amp; VERANTWOORDING (DEELPROJECT " &amp; D1 &amp;")"</f>
        <v>FORMAT BEGROTING &amp; VERANTWOORDING (DEELPROJECT 12)</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12:</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376" priority="56" operator="lessThanOrEqual">
      <formula>0</formula>
    </cfRule>
    <cfRule type="cellIs" dxfId="1375" priority="55" operator="greaterThan">
      <formula>0</formula>
    </cfRule>
    <cfRule type="containsBlanks" dxfId="1374" priority="54">
      <formula>LEN(TRIM(E141))=0</formula>
    </cfRule>
  </conditionalFormatting>
  <conditionalFormatting sqref="I95 K95">
    <cfRule type="cellIs" dxfId="1373" priority="24" operator="lessThanOrEqual">
      <formula>0.25</formula>
    </cfRule>
    <cfRule type="cellIs" dxfId="1372" priority="25" operator="greaterThan">
      <formula>0.25</formula>
    </cfRule>
  </conditionalFormatting>
  <conditionalFormatting sqref="I96">
    <cfRule type="cellIs" dxfId="1371" priority="27" operator="equal">
      <formula>"Rijksbijdrage is maximaal 25% en dus akkoord"</formula>
    </cfRule>
    <cfRule type="cellIs" dxfId="1370" priority="26" operator="equal">
      <formula>"Rijksbijdrage is groter dan 25%; NIET TOEGESTAAN"</formula>
    </cfRule>
  </conditionalFormatting>
  <conditionalFormatting sqref="I108 K108">
    <cfRule type="cellIs" dxfId="1369" priority="21" operator="greaterThan">
      <formula>0.25</formula>
    </cfRule>
    <cfRule type="cellIs" dxfId="1368" priority="20" operator="lessThanOrEqual">
      <formula>0.25</formula>
    </cfRule>
  </conditionalFormatting>
  <conditionalFormatting sqref="I109">
    <cfRule type="cellIs" dxfId="1367" priority="22" operator="equal">
      <formula>"Rijksbijdrage is groter dan 25%; NIET TOEGESTAAN"</formula>
    </cfRule>
    <cfRule type="cellIs" dxfId="1366" priority="23" operator="equal">
      <formula>"Rijksbijdrage is maximaal 25% en dus akkoord"</formula>
    </cfRule>
  </conditionalFormatting>
  <conditionalFormatting sqref="I121 K121">
    <cfRule type="cellIs" dxfId="1365" priority="15" operator="lessThanOrEqual">
      <formula>0.25</formula>
    </cfRule>
    <cfRule type="cellIs" dxfId="1364" priority="16" operator="greaterThan">
      <formula>0.25</formula>
    </cfRule>
  </conditionalFormatting>
  <conditionalFormatting sqref="I122">
    <cfRule type="cellIs" dxfId="1363" priority="13" operator="equal">
      <formula>"Rijksbijdrage is groter dan 25%; NIET TOEGESTAAN"</formula>
    </cfRule>
    <cfRule type="cellIs" dxfId="1362" priority="14" operator="equal">
      <formula>"Rijksbijdrage is maximaal 25% en dus akkoord"</formula>
    </cfRule>
  </conditionalFormatting>
  <conditionalFormatting sqref="L141:L164">
    <cfRule type="cellIs" dxfId="1361" priority="69" operator="greaterThanOrEqual">
      <formula>0</formula>
    </cfRule>
    <cfRule type="containsBlanks" dxfId="1360" priority="61">
      <formula>LEN(TRIM(L141))=0</formula>
    </cfRule>
    <cfRule type="cellIs" dxfId="1359" priority="70" operator="lessThan">
      <formula>0</formula>
    </cfRule>
  </conditionalFormatting>
  <conditionalFormatting sqref="L166:L177">
    <cfRule type="cellIs" dxfId="1358" priority="68" operator="lessThan">
      <formula>0</formula>
    </cfRule>
    <cfRule type="containsBlanks" dxfId="1357" priority="62">
      <formula>LEN(TRIM(L166))=0</formula>
    </cfRule>
    <cfRule type="cellIs" dxfId="1356" priority="67" operator="greaterThanOrEqual">
      <formula>0</formula>
    </cfRule>
  </conditionalFormatting>
  <conditionalFormatting sqref="S24:S48">
    <cfRule type="containsBlanks" dxfId="1355" priority="32">
      <formula>LEN(TRIM(S24))=0</formula>
    </cfRule>
    <cfRule type="cellIs" dxfId="1354" priority="33" operator="greaterThan">
      <formula>0</formula>
    </cfRule>
    <cfRule type="cellIs" dxfId="1353" priority="34" operator="lessThanOrEqual">
      <formula>0</formula>
    </cfRule>
  </conditionalFormatting>
  <conditionalFormatting sqref="S57:S82">
    <cfRule type="cellIs" dxfId="1352" priority="18" operator="greaterThanOrEqual">
      <formula>0</formula>
    </cfRule>
    <cfRule type="containsBlanks" dxfId="1351" priority="17">
      <formula>LEN(TRIM(S57))=0</formula>
    </cfRule>
    <cfRule type="cellIs" dxfId="1350" priority="19" operator="lessThan">
      <formula>0</formula>
    </cfRule>
  </conditionalFormatting>
  <conditionalFormatting sqref="S84:S87">
    <cfRule type="cellIs" dxfId="1349" priority="29" operator="greaterThanOrEqual">
      <formula>0</formula>
    </cfRule>
    <cfRule type="cellIs" dxfId="1348" priority="30" operator="lessThan">
      <formula>0</formula>
    </cfRule>
    <cfRule type="containsBlanks" dxfId="1347" priority="28">
      <formula>LEN(TRIM(S84))=0</formula>
    </cfRule>
  </conditionalFormatting>
  <conditionalFormatting sqref="S91:S96">
    <cfRule type="containsBlanks" dxfId="1346" priority="60">
      <formula>LEN(TRIM(S91))=0</formula>
    </cfRule>
    <cfRule type="cellIs" dxfId="1345" priority="63" operator="greaterThanOrEqual">
      <formula>0</formula>
    </cfRule>
    <cfRule type="cellIs" dxfId="1344" priority="64" operator="lessThan">
      <formula>0</formula>
    </cfRule>
  </conditionalFormatting>
  <conditionalFormatting sqref="S104:S109">
    <cfRule type="containsBlanks" dxfId="1343" priority="37">
      <formula>LEN(TRIM(S104))=0</formula>
    </cfRule>
    <cfRule type="cellIs" dxfId="1342" priority="39" operator="greaterThanOrEqual">
      <formula>0</formula>
    </cfRule>
    <cfRule type="cellIs" dxfId="1341" priority="40" operator="lessThan">
      <formula>0</formula>
    </cfRule>
  </conditionalFormatting>
  <conditionalFormatting sqref="S117:S125">
    <cfRule type="containsBlanks" dxfId="1340" priority="46">
      <formula>LEN(TRIM(S117))=0</formula>
    </cfRule>
    <cfRule type="cellIs" dxfId="1339" priority="47" operator="greaterThanOrEqual">
      <formula>0</formula>
    </cfRule>
    <cfRule type="cellIs" dxfId="1338" priority="48" operator="lessThan">
      <formula>0</formula>
    </cfRule>
  </conditionalFormatting>
  <conditionalFormatting sqref="U24:U30 U32:U36 U38:U44">
    <cfRule type="cellIs" dxfId="1335" priority="8" operator="equal">
      <formula>"Gereed"</formula>
    </cfRule>
  </conditionalFormatting>
  <conditionalFormatting sqref="U46:U48">
    <cfRule type="cellIs" dxfId="1334" priority="7" operator="equal">
      <formula>"Gereed"</formula>
    </cfRule>
  </conditionalFormatting>
  <conditionalFormatting sqref="U57:U60">
    <cfRule type="cellIs" dxfId="1333" priority="3" operator="equal">
      <formula>"Gereed"</formula>
    </cfRule>
  </conditionalFormatting>
  <conditionalFormatting sqref="U62:U64">
    <cfRule type="cellIs" dxfId="1331" priority="9" operator="equal">
      <formula>"Gereed"</formula>
    </cfRule>
  </conditionalFormatting>
  <conditionalFormatting sqref="U67:U71 U73:U79">
    <cfRule type="cellIs" dxfId="1327" priority="2" operator="equal">
      <formula>"Gereed"</formula>
    </cfRule>
  </conditionalFormatting>
  <conditionalFormatting sqref="U81:U83">
    <cfRule type="cellIs" dxfId="132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E00-000000000000}"/>
    <dataValidation allowBlank="1" showInputMessage="1" showErrorMessage="1" promptTitle="Geplande startdatum" prompt="Geef de geplande startdatum van het project in (format dd-mm-jjj)." sqref="B15" xr:uid="{00000000-0002-0000-0E00-000001000000}"/>
    <dataValidation allowBlank="1" showInputMessage="1" showErrorMessage="1" promptTitle="Projectnaam:" prompt="Geef hier de projectnaam aan" sqref="B12:I12 B10:I10" xr:uid="{00000000-0002-0000-0E00-000002000000}"/>
    <dataValidation allowBlank="1" showInputMessage="1" showErrorMessage="1" promptTitle="Sociale innovaties" prompt="Geef in deze cel zelf de eenheid aan die van toepassing is. " sqref="I46:K48 I44:K44" xr:uid="{00000000-0002-0000-0E00-000003000000}"/>
    <dataValidation allowBlank="1" showInputMessage="1" showErrorMessage="1" promptTitle="Projectomschrijving" prompt="Vul hier de projectomschrijving in" sqref="B14:C14" xr:uid="{00000000-0002-0000-0E00-000004000000}"/>
    <dataValidation allowBlank="1" showInputMessage="1" showErrorMessage="1" promptTitle="Geplande startdatum" prompt="Geef de geplande startdatum van het project in." sqref="C15" xr:uid="{00000000-0002-0000-0E00-000005000000}"/>
    <dataValidation allowBlank="1" showInputMessage="1" showErrorMessage="1" promptTitle="Werkelijke startdatum" prompt="Geef de werkelijke startdatum van het project in." sqref="C16" xr:uid="{00000000-0002-0000-0E00-000006000000}"/>
    <dataValidation allowBlank="1" showInputMessage="1" showErrorMessage="1" promptTitle="Geplande einddatum" prompt="Geef de geplande einddatum van het project in (format dd-mm-jjj)." sqref="E15" xr:uid="{00000000-0002-0000-0E00-000007000000}"/>
    <dataValidation allowBlank="1" showInputMessage="1" showErrorMessage="1" promptTitle="Werkelijke einddatum" prompt="Geef de werkelijke  einddatum van het project in (format dd-mm-jjj)." sqref="E16" xr:uid="{00000000-0002-0000-0E00-000008000000}"/>
    <dataValidation allowBlank="1" showInputMessage="1" showErrorMessage="1" promptTitle="Naam waterschap" prompt="Kies uit het dropdownmenu het van toepassing zijnde waterschap" sqref="J10 J12" xr:uid="{00000000-0002-0000-0E00-000009000000}"/>
    <dataValidation allowBlank="1" showInputMessage="1" showErrorMessage="1" promptTitle="Korte toelichting" prompt="Geef altijd een korte toelichting op dit onderdeel" sqref="V23:V48 V56:V83" xr:uid="{00000000-0002-0000-0E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445173D8-7712-41AA-B3DB-3DA0640131DC}">
            <xm:f>NOT(ISERROR(SEARCH(#REF!,U24)))</xm:f>
            <xm:f>#REF!</xm:f>
            <x14:dxf>
              <fill>
                <patternFill>
                  <bgColor rgb="FF92D050"/>
                </patternFill>
              </fill>
            </x14:dxf>
          </x14:cfRule>
          <x14:cfRule type="containsText" priority="11" operator="containsText" id="{B3D4F3AB-E8E7-4AA4-BAB2-F86AB7671EF6}">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68EE023-9C86-49F2-B929-CE89B8175B3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39127AEB-30E2-4E57-BE7A-CEFCFB4CE0FB}">
            <xm:f>NOT(ISERROR(SEARCH(#REF!,U67)))</xm:f>
            <xm:f>#REF!</xm:f>
            <x14:dxf>
              <fill>
                <patternFill>
                  <bgColor rgb="FFFF0000"/>
                </patternFill>
              </fill>
            </x14:dxf>
          </x14:cfRule>
          <x14:cfRule type="containsText" priority="5" operator="containsText" id="{AF521008-6477-46BE-8BF6-0373245F4C40}">
            <xm:f>NOT(ISERROR(SEARCH(#REF!,U67)))</xm:f>
            <xm:f>#REF!</xm:f>
            <x14:dxf>
              <fill>
                <patternFill>
                  <bgColor rgb="FFFFFF00"/>
                </patternFill>
              </fill>
            </x14:dxf>
          </x14:cfRule>
          <x14:cfRule type="containsText" priority="6" operator="containsText" id="{BA2422E0-F9FB-465D-A92B-075FF3D2E676}">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B000000}">
          <x14:formula1>
            <xm:f>keuzelijsten!$C$2:$C$4</xm:f>
          </x14:formula1>
          <xm:sqref>I57:K58 I60:K60 I63:K63 B125:H125 V17 V50</xm:sqref>
        </x14:dataValidation>
        <x14:dataValidation type="list" allowBlank="1" showInputMessage="1" showErrorMessage="1" xr:uid="{00000000-0002-0000-0E00-00000C000000}">
          <x14:formula1>
            <xm:f>keuzelijsten!$A$2:$A$6</xm:f>
          </x14:formula1>
          <xm:sqref>U24:U30 U32:U36 U38:U44 U46:U48 U79 U83 U64 U71 U62 U60</xm:sqref>
        </x14:dataValidation>
        <x14:dataValidation type="list" allowBlank="1" showInputMessage="1" showErrorMessage="1" xr:uid="{00000000-0002-0000-0E00-00000D000000}">
          <x14:formula1>
            <xm:f>keuzelijsten!$A$9:$A$11</xm:f>
          </x14:formula1>
          <xm:sqref>U57:U59 U63 U67:U70 U73:U78 U81:U82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30">
    <pageSetUpPr fitToPage="1"/>
  </sheetPr>
  <dimension ref="A1:V179"/>
  <sheetViews>
    <sheetView showGridLines="0" topLeftCell="A7"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13</v>
      </c>
    </row>
    <row r="4" spans="1:17" ht="43">
      <c r="A4" s="1" t="str">
        <f>"FORMAT BEGROTING &amp; VERANTWOORDING (DEELPROJECT " &amp; D1 &amp;")"</f>
        <v>FORMAT BEGROTING &amp; VERANTWOORDING (DEELPROJECT 13)</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13:</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325" priority="56" operator="lessThanOrEqual">
      <formula>0</formula>
    </cfRule>
    <cfRule type="cellIs" dxfId="1324" priority="55" operator="greaterThan">
      <formula>0</formula>
    </cfRule>
    <cfRule type="containsBlanks" dxfId="1323" priority="54">
      <formula>LEN(TRIM(E141))=0</formula>
    </cfRule>
  </conditionalFormatting>
  <conditionalFormatting sqref="I95 K95">
    <cfRule type="cellIs" dxfId="1322" priority="24" operator="lessThanOrEqual">
      <formula>0.25</formula>
    </cfRule>
    <cfRule type="cellIs" dxfId="1321" priority="25" operator="greaterThan">
      <formula>0.25</formula>
    </cfRule>
  </conditionalFormatting>
  <conditionalFormatting sqref="I96">
    <cfRule type="cellIs" dxfId="1320" priority="27" operator="equal">
      <formula>"Rijksbijdrage is maximaal 25% en dus akkoord"</formula>
    </cfRule>
    <cfRule type="cellIs" dxfId="1319" priority="26" operator="equal">
      <formula>"Rijksbijdrage is groter dan 25%; NIET TOEGESTAAN"</formula>
    </cfRule>
  </conditionalFormatting>
  <conditionalFormatting sqref="I108 K108">
    <cfRule type="cellIs" dxfId="1318" priority="21" operator="greaterThan">
      <formula>0.25</formula>
    </cfRule>
    <cfRule type="cellIs" dxfId="1317" priority="20" operator="lessThanOrEqual">
      <formula>0.25</formula>
    </cfRule>
  </conditionalFormatting>
  <conditionalFormatting sqref="I109">
    <cfRule type="cellIs" dxfId="1316" priority="22" operator="equal">
      <formula>"Rijksbijdrage is groter dan 25%; NIET TOEGESTAAN"</formula>
    </cfRule>
    <cfRule type="cellIs" dxfId="1315" priority="23" operator="equal">
      <formula>"Rijksbijdrage is maximaal 25% en dus akkoord"</formula>
    </cfRule>
  </conditionalFormatting>
  <conditionalFormatting sqref="I121 K121">
    <cfRule type="cellIs" dxfId="1314" priority="15" operator="lessThanOrEqual">
      <formula>0.25</formula>
    </cfRule>
    <cfRule type="cellIs" dxfId="1313" priority="16" operator="greaterThan">
      <formula>0.25</formula>
    </cfRule>
  </conditionalFormatting>
  <conditionalFormatting sqref="I122">
    <cfRule type="cellIs" dxfId="1312" priority="13" operator="equal">
      <formula>"Rijksbijdrage is groter dan 25%; NIET TOEGESTAAN"</formula>
    </cfRule>
    <cfRule type="cellIs" dxfId="1311" priority="14" operator="equal">
      <formula>"Rijksbijdrage is maximaal 25% en dus akkoord"</formula>
    </cfRule>
  </conditionalFormatting>
  <conditionalFormatting sqref="L141:L164">
    <cfRule type="cellIs" dxfId="1310" priority="69" operator="greaterThanOrEqual">
      <formula>0</formula>
    </cfRule>
    <cfRule type="containsBlanks" dxfId="1309" priority="61">
      <formula>LEN(TRIM(L141))=0</formula>
    </cfRule>
    <cfRule type="cellIs" dxfId="1308" priority="70" operator="lessThan">
      <formula>0</formula>
    </cfRule>
  </conditionalFormatting>
  <conditionalFormatting sqref="L166:L177">
    <cfRule type="cellIs" dxfId="1307" priority="68" operator="lessThan">
      <formula>0</formula>
    </cfRule>
    <cfRule type="containsBlanks" dxfId="1306" priority="62">
      <formula>LEN(TRIM(L166))=0</formula>
    </cfRule>
    <cfRule type="cellIs" dxfId="1305" priority="67" operator="greaterThanOrEqual">
      <formula>0</formula>
    </cfRule>
  </conditionalFormatting>
  <conditionalFormatting sqref="S24:S48">
    <cfRule type="containsBlanks" dxfId="1304" priority="32">
      <formula>LEN(TRIM(S24))=0</formula>
    </cfRule>
    <cfRule type="cellIs" dxfId="1303" priority="33" operator="greaterThan">
      <formula>0</formula>
    </cfRule>
    <cfRule type="cellIs" dxfId="1302" priority="34" operator="lessThanOrEqual">
      <formula>0</formula>
    </cfRule>
  </conditionalFormatting>
  <conditionalFormatting sqref="S57:S82">
    <cfRule type="cellIs" dxfId="1301" priority="18" operator="greaterThanOrEqual">
      <formula>0</formula>
    </cfRule>
    <cfRule type="containsBlanks" dxfId="1300" priority="17">
      <formula>LEN(TRIM(S57))=0</formula>
    </cfRule>
    <cfRule type="cellIs" dxfId="1299" priority="19" operator="lessThan">
      <formula>0</formula>
    </cfRule>
  </conditionalFormatting>
  <conditionalFormatting sqref="S84:S87">
    <cfRule type="cellIs" dxfId="1298" priority="29" operator="greaterThanOrEqual">
      <formula>0</formula>
    </cfRule>
    <cfRule type="cellIs" dxfId="1297" priority="30" operator="lessThan">
      <formula>0</formula>
    </cfRule>
    <cfRule type="containsBlanks" dxfId="1296" priority="28">
      <formula>LEN(TRIM(S84))=0</formula>
    </cfRule>
  </conditionalFormatting>
  <conditionalFormatting sqref="S91:S96">
    <cfRule type="containsBlanks" dxfId="1295" priority="60">
      <formula>LEN(TRIM(S91))=0</formula>
    </cfRule>
    <cfRule type="cellIs" dxfId="1294" priority="63" operator="greaterThanOrEqual">
      <formula>0</formula>
    </cfRule>
    <cfRule type="cellIs" dxfId="1293" priority="64" operator="lessThan">
      <formula>0</formula>
    </cfRule>
  </conditionalFormatting>
  <conditionalFormatting sqref="S104:S109">
    <cfRule type="containsBlanks" dxfId="1292" priority="37">
      <formula>LEN(TRIM(S104))=0</formula>
    </cfRule>
    <cfRule type="cellIs" dxfId="1291" priority="39" operator="greaterThanOrEqual">
      <formula>0</formula>
    </cfRule>
    <cfRule type="cellIs" dxfId="1290" priority="40" operator="lessThan">
      <formula>0</formula>
    </cfRule>
  </conditionalFormatting>
  <conditionalFormatting sqref="S117:S125">
    <cfRule type="containsBlanks" dxfId="1289" priority="46">
      <formula>LEN(TRIM(S117))=0</formula>
    </cfRule>
    <cfRule type="cellIs" dxfId="1288" priority="47" operator="greaterThanOrEqual">
      <formula>0</formula>
    </cfRule>
    <cfRule type="cellIs" dxfId="1287" priority="48" operator="lessThan">
      <formula>0</formula>
    </cfRule>
  </conditionalFormatting>
  <conditionalFormatting sqref="U24:U30 U32:U36 U38:U44">
    <cfRule type="cellIs" dxfId="1284" priority="8" operator="equal">
      <formula>"Gereed"</formula>
    </cfRule>
  </conditionalFormatting>
  <conditionalFormatting sqref="U46:U48">
    <cfRule type="cellIs" dxfId="1283" priority="7" operator="equal">
      <formula>"Gereed"</formula>
    </cfRule>
  </conditionalFormatting>
  <conditionalFormatting sqref="U57:U60">
    <cfRule type="cellIs" dxfId="1282" priority="3" operator="equal">
      <formula>"Gereed"</formula>
    </cfRule>
  </conditionalFormatting>
  <conditionalFormatting sqref="U62:U64">
    <cfRule type="cellIs" dxfId="1280" priority="9" operator="equal">
      <formula>"Gereed"</formula>
    </cfRule>
  </conditionalFormatting>
  <conditionalFormatting sqref="U67:U71 U73:U79">
    <cfRule type="cellIs" dxfId="1276" priority="2" operator="equal">
      <formula>"Gereed"</formula>
    </cfRule>
  </conditionalFormatting>
  <conditionalFormatting sqref="U81:U83">
    <cfRule type="cellIs" dxfId="127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F00-000000000000}"/>
    <dataValidation allowBlank="1" showInputMessage="1" showErrorMessage="1" promptTitle="Werkelijke einddatum" prompt="Geef de werkelijke  einddatum van het project in (format dd-mm-jjj)." sqref="E16" xr:uid="{00000000-0002-0000-0F00-000001000000}"/>
    <dataValidation allowBlank="1" showInputMessage="1" showErrorMessage="1" promptTitle="Geplande einddatum" prompt="Geef de geplande einddatum van het project in (format dd-mm-jjj)." sqref="E15" xr:uid="{00000000-0002-0000-0F00-000002000000}"/>
    <dataValidation allowBlank="1" showInputMessage="1" showErrorMessage="1" promptTitle="Werkelijke startdatum" prompt="Geef de werkelijke startdatum van het project in." sqref="C16" xr:uid="{00000000-0002-0000-0F00-000003000000}"/>
    <dataValidation allowBlank="1" showInputMessage="1" showErrorMessage="1" promptTitle="Geplande startdatum" prompt="Geef de geplande startdatum van het project in." sqref="C15" xr:uid="{00000000-0002-0000-0F00-000004000000}"/>
    <dataValidation allowBlank="1" showInputMessage="1" showErrorMessage="1" promptTitle="Projectomschrijving" prompt="Vul hier de projectomschrijving in" sqref="B14:C14" xr:uid="{00000000-0002-0000-0F00-000005000000}"/>
    <dataValidation allowBlank="1" showInputMessage="1" showErrorMessage="1" promptTitle="Sociale innovaties" prompt="Geef in deze cel zelf de eenheid aan die van toepassing is. " sqref="I46:K48 I44:K44" xr:uid="{00000000-0002-0000-0F00-000006000000}"/>
    <dataValidation allowBlank="1" showInputMessage="1" showErrorMessage="1" promptTitle="Projectnaam:" prompt="Geef hier de projectnaam aan" sqref="B12:I12 B10:I10" xr:uid="{00000000-0002-0000-0F00-000007000000}"/>
    <dataValidation allowBlank="1" showInputMessage="1" showErrorMessage="1" promptTitle="Geplande startdatum" prompt="Geef de geplande startdatum van het project in (format dd-mm-jjj)." sqref="B15" xr:uid="{00000000-0002-0000-0F00-000008000000}"/>
    <dataValidation allowBlank="1" showInputMessage="1" showErrorMessage="1" promptTitle="Werkelijke startdatum" prompt="Geef de werkelijke startdatum van het project in (format dd-mm-jjj)." sqref="B16" xr:uid="{00000000-0002-0000-0F00-000009000000}"/>
    <dataValidation allowBlank="1" showInputMessage="1" showErrorMessage="1" promptTitle="Korte toelichting" prompt="Geef altijd een korte toelichting op dit onderdeel" sqref="V23:V48 V56:V83" xr:uid="{00000000-0002-0000-0F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B7C71FCB-EC89-4335-B75F-E8B692CFA2B8}">
            <xm:f>NOT(ISERROR(SEARCH(#REF!,U24)))</xm:f>
            <xm:f>#REF!</xm:f>
            <x14:dxf>
              <fill>
                <patternFill>
                  <bgColor rgb="FF92D050"/>
                </patternFill>
              </fill>
            </x14:dxf>
          </x14:cfRule>
          <x14:cfRule type="containsText" priority="11" operator="containsText" id="{5FB66AB2-6D2F-440D-A0BB-F7EEA8E5E28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E610B6B-EBAE-4CEB-A684-F1E8AB891B3E}">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D59A979-1A7D-4112-9384-A34C050685DC}">
            <xm:f>NOT(ISERROR(SEARCH(#REF!,U67)))</xm:f>
            <xm:f>#REF!</xm:f>
            <x14:dxf>
              <fill>
                <patternFill>
                  <bgColor rgb="FFFF0000"/>
                </patternFill>
              </fill>
            </x14:dxf>
          </x14:cfRule>
          <x14:cfRule type="containsText" priority="5" operator="containsText" id="{52D772CE-1686-45AB-A18B-B3151BEADA89}">
            <xm:f>NOT(ISERROR(SEARCH(#REF!,U67)))</xm:f>
            <xm:f>#REF!</xm:f>
            <x14:dxf>
              <fill>
                <patternFill>
                  <bgColor rgb="FFFFFF00"/>
                </patternFill>
              </fill>
            </x14:dxf>
          </x14:cfRule>
          <x14:cfRule type="containsText" priority="6" operator="containsText" id="{6B105A33-7F0B-4B8B-AC2F-62B5DF4572D1}">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B000000}">
          <x14:formula1>
            <xm:f>keuzelijsten!$A$2:$A$6</xm:f>
          </x14:formula1>
          <xm:sqref>U24:U30 U32:U36 U38:U44 U46:U48 U79 U83 U64 U71 U62 U60</xm:sqref>
        </x14:dataValidation>
        <x14:dataValidation type="list" allowBlank="1" showInputMessage="1" showErrorMessage="1" xr:uid="{00000000-0002-0000-0F00-00000C000000}">
          <x14:formula1>
            <xm:f>keuzelijsten!$C$2:$C$4</xm:f>
          </x14:formula1>
          <xm:sqref>I57:K58 I60:K60 I63:K63 B125:H125 V17 V50</xm:sqref>
        </x14:dataValidation>
        <x14:dataValidation type="list" allowBlank="1" showInputMessage="1" showErrorMessage="1" xr:uid="{00000000-0002-0000-0F00-00000D000000}">
          <x14:formula1>
            <xm:f>keuzelijsten!$A$9:$A$11</xm:f>
          </x14:formula1>
          <xm:sqref>U57:U59 U63 U67:U70 U73:U78 U81:U82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31">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14</v>
      </c>
    </row>
    <row r="4" spans="1:17" ht="43">
      <c r="A4" s="1" t="str">
        <f>"FORMAT BEGROTING &amp; VERANTWOORDING (DEELPROJECT " &amp; D1 &amp;")"</f>
        <v>FORMAT BEGROTING &amp; VERANTWOORDING (DEELPROJECT 14)</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14:</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274" priority="56" operator="lessThanOrEqual">
      <formula>0</formula>
    </cfRule>
    <cfRule type="cellIs" dxfId="1273" priority="55" operator="greaterThan">
      <formula>0</formula>
    </cfRule>
    <cfRule type="containsBlanks" dxfId="1272" priority="54">
      <formula>LEN(TRIM(E141))=0</formula>
    </cfRule>
  </conditionalFormatting>
  <conditionalFormatting sqref="I95 K95">
    <cfRule type="cellIs" dxfId="1271" priority="24" operator="lessThanOrEqual">
      <formula>0.25</formula>
    </cfRule>
    <cfRule type="cellIs" dxfId="1270" priority="25" operator="greaterThan">
      <formula>0.25</formula>
    </cfRule>
  </conditionalFormatting>
  <conditionalFormatting sqref="I96">
    <cfRule type="cellIs" dxfId="1269" priority="27" operator="equal">
      <formula>"Rijksbijdrage is maximaal 25% en dus akkoord"</formula>
    </cfRule>
    <cfRule type="cellIs" dxfId="1268" priority="26" operator="equal">
      <formula>"Rijksbijdrage is groter dan 25%; NIET TOEGESTAAN"</formula>
    </cfRule>
  </conditionalFormatting>
  <conditionalFormatting sqref="I108 K108">
    <cfRule type="cellIs" dxfId="1267" priority="21" operator="greaterThan">
      <formula>0.25</formula>
    </cfRule>
    <cfRule type="cellIs" dxfId="1266" priority="20" operator="lessThanOrEqual">
      <formula>0.25</formula>
    </cfRule>
  </conditionalFormatting>
  <conditionalFormatting sqref="I109">
    <cfRule type="cellIs" dxfId="1265" priority="22" operator="equal">
      <formula>"Rijksbijdrage is groter dan 25%; NIET TOEGESTAAN"</formula>
    </cfRule>
    <cfRule type="cellIs" dxfId="1264" priority="23" operator="equal">
      <formula>"Rijksbijdrage is maximaal 25% en dus akkoord"</formula>
    </cfRule>
  </conditionalFormatting>
  <conditionalFormatting sqref="I121 K121">
    <cfRule type="cellIs" dxfId="1263" priority="15" operator="lessThanOrEqual">
      <formula>0.25</formula>
    </cfRule>
    <cfRule type="cellIs" dxfId="1262" priority="16" operator="greaterThan">
      <formula>0.25</formula>
    </cfRule>
  </conditionalFormatting>
  <conditionalFormatting sqref="I122">
    <cfRule type="cellIs" dxfId="1261" priority="13" operator="equal">
      <formula>"Rijksbijdrage is groter dan 25%; NIET TOEGESTAAN"</formula>
    </cfRule>
    <cfRule type="cellIs" dxfId="1260" priority="14" operator="equal">
      <formula>"Rijksbijdrage is maximaal 25% en dus akkoord"</formula>
    </cfRule>
  </conditionalFormatting>
  <conditionalFormatting sqref="L141:L164">
    <cfRule type="cellIs" dxfId="1259" priority="69" operator="greaterThanOrEqual">
      <formula>0</formula>
    </cfRule>
    <cfRule type="containsBlanks" dxfId="1258" priority="61">
      <formula>LEN(TRIM(L141))=0</formula>
    </cfRule>
    <cfRule type="cellIs" dxfId="1257" priority="70" operator="lessThan">
      <formula>0</formula>
    </cfRule>
  </conditionalFormatting>
  <conditionalFormatting sqref="L166:L177">
    <cfRule type="cellIs" dxfId="1256" priority="68" operator="lessThan">
      <formula>0</formula>
    </cfRule>
    <cfRule type="containsBlanks" dxfId="1255" priority="62">
      <formula>LEN(TRIM(L166))=0</formula>
    </cfRule>
    <cfRule type="cellIs" dxfId="1254" priority="67" operator="greaterThanOrEqual">
      <formula>0</formula>
    </cfRule>
  </conditionalFormatting>
  <conditionalFormatting sqref="S24:S48">
    <cfRule type="containsBlanks" dxfId="1253" priority="32">
      <formula>LEN(TRIM(S24))=0</formula>
    </cfRule>
    <cfRule type="cellIs" dxfId="1252" priority="33" operator="greaterThan">
      <formula>0</formula>
    </cfRule>
    <cfRule type="cellIs" dxfId="1251" priority="34" operator="lessThanOrEqual">
      <formula>0</formula>
    </cfRule>
  </conditionalFormatting>
  <conditionalFormatting sqref="S57:S82">
    <cfRule type="cellIs" dxfId="1250" priority="18" operator="greaterThanOrEqual">
      <formula>0</formula>
    </cfRule>
    <cfRule type="containsBlanks" dxfId="1249" priority="17">
      <formula>LEN(TRIM(S57))=0</formula>
    </cfRule>
    <cfRule type="cellIs" dxfId="1248" priority="19" operator="lessThan">
      <formula>0</formula>
    </cfRule>
  </conditionalFormatting>
  <conditionalFormatting sqref="S84:S87">
    <cfRule type="cellIs" dxfId="1247" priority="29" operator="greaterThanOrEqual">
      <formula>0</formula>
    </cfRule>
    <cfRule type="cellIs" dxfId="1246" priority="30" operator="lessThan">
      <formula>0</formula>
    </cfRule>
    <cfRule type="containsBlanks" dxfId="1245" priority="28">
      <formula>LEN(TRIM(S84))=0</formula>
    </cfRule>
  </conditionalFormatting>
  <conditionalFormatting sqref="S91:S96">
    <cfRule type="containsBlanks" dxfId="1244" priority="60">
      <formula>LEN(TRIM(S91))=0</formula>
    </cfRule>
    <cfRule type="cellIs" dxfId="1243" priority="63" operator="greaterThanOrEqual">
      <formula>0</formula>
    </cfRule>
    <cfRule type="cellIs" dxfId="1242" priority="64" operator="lessThan">
      <formula>0</formula>
    </cfRule>
  </conditionalFormatting>
  <conditionalFormatting sqref="S104:S109">
    <cfRule type="containsBlanks" dxfId="1241" priority="37">
      <formula>LEN(TRIM(S104))=0</formula>
    </cfRule>
    <cfRule type="cellIs" dxfId="1240" priority="39" operator="greaterThanOrEqual">
      <formula>0</formula>
    </cfRule>
    <cfRule type="cellIs" dxfId="1239" priority="40" operator="lessThan">
      <formula>0</formula>
    </cfRule>
  </conditionalFormatting>
  <conditionalFormatting sqref="S117:S125">
    <cfRule type="containsBlanks" dxfId="1238" priority="46">
      <formula>LEN(TRIM(S117))=0</formula>
    </cfRule>
    <cfRule type="cellIs" dxfId="1237" priority="47" operator="greaterThanOrEqual">
      <formula>0</formula>
    </cfRule>
    <cfRule type="cellIs" dxfId="1236" priority="48" operator="lessThan">
      <formula>0</formula>
    </cfRule>
  </conditionalFormatting>
  <conditionalFormatting sqref="U24:U30 U32:U36 U38:U44">
    <cfRule type="cellIs" dxfId="1233" priority="8" operator="equal">
      <formula>"Gereed"</formula>
    </cfRule>
  </conditionalFormatting>
  <conditionalFormatting sqref="U46:U48">
    <cfRule type="cellIs" dxfId="1232" priority="7" operator="equal">
      <formula>"Gereed"</formula>
    </cfRule>
  </conditionalFormatting>
  <conditionalFormatting sqref="U57:U60">
    <cfRule type="cellIs" dxfId="1231" priority="3" operator="equal">
      <formula>"Gereed"</formula>
    </cfRule>
  </conditionalFormatting>
  <conditionalFormatting sqref="U62:U64">
    <cfRule type="cellIs" dxfId="1229" priority="9" operator="equal">
      <formula>"Gereed"</formula>
    </cfRule>
  </conditionalFormatting>
  <conditionalFormatting sqref="U67:U71 U73:U79">
    <cfRule type="cellIs" dxfId="1225" priority="2" operator="equal">
      <formula>"Gereed"</formula>
    </cfRule>
  </conditionalFormatting>
  <conditionalFormatting sqref="U81:U83">
    <cfRule type="cellIs" dxfId="1224" priority="1" operator="equal">
      <formula>"Gereed"</formula>
    </cfRule>
  </conditionalFormatting>
  <dataValidations disablePrompts="1" count="11">
    <dataValidation allowBlank="1" showInputMessage="1" showErrorMessage="1" promptTitle="Werkelijke startdatum" prompt="Geef de werkelijke startdatum van het project in (format dd-mm-jjj)." sqref="B16" xr:uid="{00000000-0002-0000-1000-000000000000}"/>
    <dataValidation allowBlank="1" showInputMessage="1" showErrorMessage="1" promptTitle="Geplande startdatum" prompt="Geef de geplande startdatum van het project in (format dd-mm-jjj)." sqref="B15" xr:uid="{00000000-0002-0000-1000-000001000000}"/>
    <dataValidation allowBlank="1" showInputMessage="1" showErrorMessage="1" promptTitle="Projectnaam:" prompt="Geef hier de projectnaam aan" sqref="B12:I12 B10:I10" xr:uid="{00000000-0002-0000-1000-000002000000}"/>
    <dataValidation allowBlank="1" showInputMessage="1" showErrorMessage="1" promptTitle="Sociale innovaties" prompt="Geef in deze cel zelf de eenheid aan die van toepassing is. " sqref="I46:K48 I44:K44" xr:uid="{00000000-0002-0000-1000-000003000000}"/>
    <dataValidation allowBlank="1" showInputMessage="1" showErrorMessage="1" promptTitle="Projectomschrijving" prompt="Vul hier de projectomschrijving in" sqref="B14:C14" xr:uid="{00000000-0002-0000-1000-000004000000}"/>
    <dataValidation allowBlank="1" showInputMessage="1" showErrorMessage="1" promptTitle="Geplande startdatum" prompt="Geef de geplande startdatum van het project in." sqref="C15" xr:uid="{00000000-0002-0000-1000-000005000000}"/>
    <dataValidation allowBlank="1" showInputMessage="1" showErrorMessage="1" promptTitle="Werkelijke startdatum" prompt="Geef de werkelijke startdatum van het project in." sqref="C16" xr:uid="{00000000-0002-0000-1000-000006000000}"/>
    <dataValidation allowBlank="1" showInputMessage="1" showErrorMessage="1" promptTitle="Geplande einddatum" prompt="Geef de geplande einddatum van het project in (format dd-mm-jjj)." sqref="E15" xr:uid="{00000000-0002-0000-1000-000007000000}"/>
    <dataValidation allowBlank="1" showInputMessage="1" showErrorMessage="1" promptTitle="Werkelijke einddatum" prompt="Geef de werkelijke  einddatum van het project in (format dd-mm-jjj)." sqref="E16" xr:uid="{00000000-0002-0000-1000-000008000000}"/>
    <dataValidation allowBlank="1" showInputMessage="1" showErrorMessage="1" promptTitle="Naam waterschap" prompt="Kies uit het dropdownmenu het van toepassing zijnde waterschap" sqref="J10 J12" xr:uid="{00000000-0002-0000-1000-000009000000}"/>
    <dataValidation allowBlank="1" showInputMessage="1" showErrorMessage="1" promptTitle="Korte toelichting" prompt="Geef altijd een korte toelichting op dit onderdeel" sqref="V23:V48 V56:V83" xr:uid="{00000000-0002-0000-10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9C327C1-2774-4AE5-86A4-6342E93F7CA7}">
            <xm:f>NOT(ISERROR(SEARCH(#REF!,U24)))</xm:f>
            <xm:f>#REF!</xm:f>
            <x14:dxf>
              <fill>
                <patternFill>
                  <bgColor rgb="FF92D050"/>
                </patternFill>
              </fill>
            </x14:dxf>
          </x14:cfRule>
          <x14:cfRule type="containsText" priority="11" operator="containsText" id="{7B51A4A7-8220-444F-B100-F5F057206E6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E4AD7749-5FBA-4AAD-BAA5-A1503DE4AC32}">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B2563B8-B26F-4953-82E4-289401AC8713}">
            <xm:f>NOT(ISERROR(SEARCH(#REF!,U67)))</xm:f>
            <xm:f>#REF!</xm:f>
            <x14:dxf>
              <fill>
                <patternFill>
                  <bgColor rgb="FFFF0000"/>
                </patternFill>
              </fill>
            </x14:dxf>
          </x14:cfRule>
          <x14:cfRule type="containsText" priority="5" operator="containsText" id="{227D84FA-AF75-4F92-A86E-04445009A03E}">
            <xm:f>NOT(ISERROR(SEARCH(#REF!,U67)))</xm:f>
            <xm:f>#REF!</xm:f>
            <x14:dxf>
              <fill>
                <patternFill>
                  <bgColor rgb="FFFFFF00"/>
                </patternFill>
              </fill>
            </x14:dxf>
          </x14:cfRule>
          <x14:cfRule type="containsText" priority="6" operator="containsText" id="{3A49CC9A-A44A-40B8-B9CD-0B8633C89F7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1000-00000B000000}">
          <x14:formula1>
            <xm:f>keuzelijsten!$C$2:$C$4</xm:f>
          </x14:formula1>
          <xm:sqref>I57:K58 I60:K60 I63:K63 B125:H125 V17 V50</xm:sqref>
        </x14:dataValidation>
        <x14:dataValidation type="list" allowBlank="1" showInputMessage="1" showErrorMessage="1" xr:uid="{00000000-0002-0000-1000-00000C000000}">
          <x14:formula1>
            <xm:f>keuzelijsten!$A$2:$A$6</xm:f>
          </x14:formula1>
          <xm:sqref>U24:U30 U32:U36 U38:U44 U46:U48 U79 U83 U64 U71 U62 U60</xm:sqref>
        </x14:dataValidation>
        <x14:dataValidation type="list" allowBlank="1" showInputMessage="1" showErrorMessage="1" xr:uid="{00000000-0002-0000-1000-00000D000000}">
          <x14:formula1>
            <xm:f>keuzelijsten!$A$9:$A$11</xm:f>
          </x14:formula1>
          <xm:sqref>U57:U59 U63 U67:U70 U73:U78 U81:U82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N23"/>
  <sheetViews>
    <sheetView topLeftCell="A9" zoomScale="90" zoomScaleNormal="90" workbookViewId="0">
      <selection activeCell="B12" sqref="B12:K12"/>
    </sheetView>
  </sheetViews>
  <sheetFormatPr defaultColWidth="9" defaultRowHeight="14.5"/>
  <cols>
    <col min="1" max="1" width="5.15234375" style="128" customWidth="1"/>
    <col min="2" max="10" width="9" style="103"/>
    <col min="11" max="11" width="10" style="103" customWidth="1"/>
    <col min="12" max="16384" width="9" style="103"/>
  </cols>
  <sheetData>
    <row r="1" spans="1:14" ht="23.25" customHeight="1">
      <c r="F1" s="135"/>
    </row>
    <row r="3" spans="1:14" s="133" customFormat="1" ht="20.5">
      <c r="A3" s="134" t="s">
        <v>50</v>
      </c>
      <c r="B3" s="130"/>
      <c r="C3" s="131"/>
      <c r="D3" s="131"/>
      <c r="E3" s="131"/>
      <c r="F3" s="131"/>
      <c r="G3" s="131"/>
      <c r="H3" s="131"/>
      <c r="I3" s="131"/>
      <c r="J3" s="131"/>
      <c r="K3" s="132"/>
    </row>
    <row r="4" spans="1:14" ht="15.5">
      <c r="A4" s="125"/>
      <c r="B4" s="111"/>
      <c r="K4" s="108"/>
    </row>
    <row r="5" spans="1:14" ht="15.5">
      <c r="A5" s="129" t="s">
        <v>49</v>
      </c>
      <c r="B5" s="111"/>
      <c r="K5" s="108"/>
    </row>
    <row r="6" spans="1:14" ht="42.75" customHeight="1">
      <c r="A6" s="126" t="s">
        <v>42</v>
      </c>
      <c r="B6" s="566" t="s">
        <v>51</v>
      </c>
      <c r="C6" s="566"/>
      <c r="D6" s="566"/>
      <c r="E6" s="566"/>
      <c r="F6" s="566"/>
      <c r="G6" s="566"/>
      <c r="H6" s="566"/>
      <c r="I6" s="566"/>
      <c r="J6" s="566"/>
      <c r="K6" s="567"/>
      <c r="L6" s="107"/>
      <c r="M6" s="107"/>
      <c r="N6" s="107"/>
    </row>
    <row r="7" spans="1:14" ht="24" customHeight="1">
      <c r="A7" s="126" t="s">
        <v>42</v>
      </c>
      <c r="B7" s="566" t="s">
        <v>43</v>
      </c>
      <c r="C7" s="566"/>
      <c r="D7" s="566"/>
      <c r="E7" s="566"/>
      <c r="F7" s="566"/>
      <c r="G7" s="566"/>
      <c r="H7" s="566"/>
      <c r="I7" s="566"/>
      <c r="J7" s="566"/>
      <c r="K7" s="567"/>
      <c r="L7" s="107"/>
      <c r="M7" s="107"/>
      <c r="N7" s="107"/>
    </row>
    <row r="8" spans="1:14">
      <c r="A8" s="126"/>
      <c r="B8" s="118"/>
      <c r="C8" s="118"/>
      <c r="D8" s="118"/>
      <c r="E8" s="118"/>
      <c r="F8" s="118"/>
      <c r="G8" s="118"/>
      <c r="H8" s="118"/>
      <c r="I8" s="118"/>
      <c r="J8" s="118"/>
      <c r="K8" s="119"/>
      <c r="L8" s="107"/>
      <c r="M8" s="107"/>
      <c r="N8" s="107"/>
    </row>
    <row r="9" spans="1:14" ht="15.5">
      <c r="A9" s="129" t="s">
        <v>48</v>
      </c>
      <c r="B9" s="111"/>
      <c r="K9" s="108"/>
    </row>
    <row r="10" spans="1:14" ht="38.25" customHeight="1">
      <c r="A10" s="427" t="s">
        <v>42</v>
      </c>
      <c r="B10" s="566" t="s">
        <v>149</v>
      </c>
      <c r="C10" s="566"/>
      <c r="D10" s="566"/>
      <c r="E10" s="566"/>
      <c r="F10" s="566"/>
      <c r="G10" s="566"/>
      <c r="H10" s="566"/>
      <c r="I10" s="566"/>
      <c r="J10" s="566"/>
      <c r="K10" s="567"/>
      <c r="L10" s="107"/>
      <c r="M10" s="107"/>
      <c r="N10" s="107"/>
    </row>
    <row r="11" spans="1:14" ht="37.5" customHeight="1">
      <c r="A11" s="126" t="s">
        <v>42</v>
      </c>
      <c r="B11" s="566" t="s">
        <v>127</v>
      </c>
      <c r="C11" s="566"/>
      <c r="D11" s="566"/>
      <c r="E11" s="566"/>
      <c r="F11" s="566"/>
      <c r="G11" s="566"/>
      <c r="H11" s="566"/>
      <c r="I11" s="566"/>
      <c r="J11" s="566"/>
      <c r="K11" s="567"/>
      <c r="L11" s="107"/>
      <c r="M11" s="107"/>
      <c r="N11" s="107"/>
    </row>
    <row r="12" spans="1:14" ht="90" customHeight="1">
      <c r="A12" s="126" t="s">
        <v>42</v>
      </c>
      <c r="B12" s="566" t="s">
        <v>72</v>
      </c>
      <c r="C12" s="566"/>
      <c r="D12" s="566"/>
      <c r="E12" s="566"/>
      <c r="F12" s="566"/>
      <c r="G12" s="566"/>
      <c r="H12" s="566"/>
      <c r="I12" s="566"/>
      <c r="J12" s="566"/>
      <c r="K12" s="567"/>
      <c r="L12" s="107"/>
      <c r="M12" s="107"/>
      <c r="N12" s="107"/>
    </row>
    <row r="13" spans="1:14" ht="38.25" customHeight="1">
      <c r="A13" s="126" t="s">
        <v>42</v>
      </c>
      <c r="B13" s="566" t="s">
        <v>172</v>
      </c>
      <c r="C13" s="566"/>
      <c r="D13" s="566"/>
      <c r="E13" s="566"/>
      <c r="F13" s="566"/>
      <c r="G13" s="566"/>
      <c r="H13" s="566"/>
      <c r="I13" s="566"/>
      <c r="J13" s="566"/>
      <c r="K13" s="567"/>
      <c r="L13" s="107"/>
      <c r="M13" s="107"/>
      <c r="N13" s="107"/>
    </row>
    <row r="14" spans="1:14" ht="117" customHeight="1">
      <c r="A14" s="126" t="s">
        <v>42</v>
      </c>
      <c r="B14" s="566" t="s">
        <v>183</v>
      </c>
      <c r="C14" s="566"/>
      <c r="D14" s="566"/>
      <c r="E14" s="566"/>
      <c r="F14" s="566"/>
      <c r="G14" s="566"/>
      <c r="H14" s="566"/>
      <c r="I14" s="566"/>
      <c r="J14" s="566"/>
      <c r="K14" s="567"/>
      <c r="L14" s="107"/>
      <c r="M14" s="107"/>
      <c r="N14" s="107"/>
    </row>
    <row r="15" spans="1:14" ht="62.25" customHeight="1">
      <c r="A15" s="427" t="s">
        <v>42</v>
      </c>
      <c r="B15" s="566" t="s">
        <v>128</v>
      </c>
      <c r="C15" s="566"/>
      <c r="D15" s="566"/>
      <c r="E15" s="566"/>
      <c r="F15" s="566"/>
      <c r="G15" s="566"/>
      <c r="H15" s="566"/>
      <c r="I15" s="566"/>
      <c r="J15" s="566"/>
      <c r="K15" s="567"/>
      <c r="L15" s="107"/>
      <c r="M15" s="107"/>
      <c r="N15" s="107"/>
    </row>
    <row r="16" spans="1:14" ht="15.5">
      <c r="A16" s="129" t="s">
        <v>47</v>
      </c>
      <c r="B16" s="111"/>
      <c r="K16" s="108"/>
    </row>
    <row r="17" spans="1:14" ht="41.25" customHeight="1">
      <c r="A17" s="126" t="s">
        <v>42</v>
      </c>
      <c r="B17" s="566" t="s">
        <v>175</v>
      </c>
      <c r="C17" s="566"/>
      <c r="D17" s="566"/>
      <c r="E17" s="566"/>
      <c r="F17" s="566"/>
      <c r="G17" s="566"/>
      <c r="H17" s="566"/>
      <c r="I17" s="566"/>
      <c r="J17" s="566"/>
      <c r="K17" s="567"/>
      <c r="L17" s="107"/>
      <c r="M17" s="107"/>
      <c r="N17" s="107"/>
    </row>
    <row r="18" spans="1:14" ht="47.25" customHeight="1">
      <c r="A18" s="126" t="s">
        <v>42</v>
      </c>
      <c r="B18" s="566" t="s">
        <v>131</v>
      </c>
      <c r="C18" s="566"/>
      <c r="D18" s="566"/>
      <c r="E18" s="566"/>
      <c r="F18" s="566"/>
      <c r="G18" s="566"/>
      <c r="H18" s="566"/>
      <c r="I18" s="566"/>
      <c r="J18" s="566"/>
      <c r="K18" s="567"/>
      <c r="L18" s="107"/>
      <c r="M18" s="107"/>
      <c r="N18" s="107"/>
    </row>
    <row r="19" spans="1:14" ht="39" customHeight="1">
      <c r="A19" s="126" t="s">
        <v>42</v>
      </c>
      <c r="B19" s="566" t="s">
        <v>174</v>
      </c>
      <c r="C19" s="566"/>
      <c r="D19" s="566"/>
      <c r="E19" s="566"/>
      <c r="F19" s="566"/>
      <c r="G19" s="566"/>
      <c r="H19" s="566"/>
      <c r="I19" s="566"/>
      <c r="J19" s="566"/>
      <c r="K19" s="567"/>
      <c r="L19" s="107"/>
      <c r="M19" s="107"/>
      <c r="N19" s="107"/>
    </row>
    <row r="20" spans="1:14" ht="64.5" customHeight="1">
      <c r="A20" s="126" t="s">
        <v>42</v>
      </c>
      <c r="B20" s="566" t="s">
        <v>132</v>
      </c>
      <c r="C20" s="566"/>
      <c r="D20" s="566"/>
      <c r="E20" s="566"/>
      <c r="F20" s="566"/>
      <c r="G20" s="566"/>
      <c r="H20" s="566"/>
      <c r="I20" s="566"/>
      <c r="J20" s="566"/>
      <c r="K20" s="567"/>
      <c r="L20" s="107"/>
      <c r="M20" s="107"/>
      <c r="N20" s="107"/>
    </row>
    <row r="21" spans="1:14" ht="39.75" customHeight="1">
      <c r="A21" s="126" t="s">
        <v>42</v>
      </c>
      <c r="B21" s="566" t="s">
        <v>168</v>
      </c>
      <c r="C21" s="566"/>
      <c r="D21" s="566"/>
      <c r="E21" s="566"/>
      <c r="F21" s="566"/>
      <c r="G21" s="566"/>
      <c r="H21" s="566"/>
      <c r="I21" s="566"/>
      <c r="J21" s="566"/>
      <c r="K21" s="567"/>
      <c r="L21" s="107"/>
      <c r="M21" s="107"/>
      <c r="N21" s="107"/>
    </row>
    <row r="22" spans="1:14" ht="35.25" customHeight="1">
      <c r="A22" s="126" t="s">
        <v>42</v>
      </c>
      <c r="B22" s="566" t="s">
        <v>170</v>
      </c>
      <c r="C22" s="566"/>
      <c r="D22" s="566"/>
      <c r="E22" s="566"/>
      <c r="F22" s="566"/>
      <c r="G22" s="566"/>
      <c r="H22" s="566"/>
      <c r="I22" s="566"/>
      <c r="J22" s="566"/>
      <c r="K22" s="567"/>
    </row>
    <row r="23" spans="1:14">
      <c r="A23" s="127"/>
      <c r="B23" s="109"/>
      <c r="C23" s="109"/>
      <c r="D23" s="109"/>
      <c r="E23" s="109"/>
      <c r="F23" s="109"/>
      <c r="G23" s="109"/>
      <c r="H23" s="109"/>
      <c r="I23" s="109"/>
      <c r="J23" s="109"/>
      <c r="K23" s="110"/>
    </row>
  </sheetData>
  <sheetProtection sheet="1" objects="1" scenarios="1"/>
  <mergeCells count="14">
    <mergeCell ref="B22:K22"/>
    <mergeCell ref="B17:K17"/>
    <mergeCell ref="B14:K14"/>
    <mergeCell ref="B6:K6"/>
    <mergeCell ref="B7:K7"/>
    <mergeCell ref="B18:K18"/>
    <mergeCell ref="B11:K11"/>
    <mergeCell ref="B20:K20"/>
    <mergeCell ref="B12:K12"/>
    <mergeCell ref="B21:K21"/>
    <mergeCell ref="B10:K10"/>
    <mergeCell ref="B15:K15"/>
    <mergeCell ref="B13:K13"/>
    <mergeCell ref="B19:K19"/>
  </mergeCells>
  <pageMargins left="0.7" right="0.7" top="0.75" bottom="0.75" header="0.3" footer="0.3"/>
  <pageSetup paperSize="9" scale="9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32">
    <pageSetUpPr fitToPage="1"/>
  </sheetPr>
  <dimension ref="A1:V179"/>
  <sheetViews>
    <sheetView showGridLines="0" topLeftCell="A13"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15</v>
      </c>
    </row>
    <row r="4" spans="1:17" ht="43">
      <c r="A4" s="1" t="str">
        <f>"FORMAT BEGROTING &amp; VERANTWOORDING (DEELPROJECT " &amp; D1 &amp;")"</f>
        <v>FORMAT BEGROTING &amp; VERANTWOORDING (DEELPROJECT 15)</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15:</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223" priority="56" operator="lessThanOrEqual">
      <formula>0</formula>
    </cfRule>
    <cfRule type="cellIs" dxfId="1222" priority="55" operator="greaterThan">
      <formula>0</formula>
    </cfRule>
    <cfRule type="containsBlanks" dxfId="1221" priority="54">
      <formula>LEN(TRIM(E141))=0</formula>
    </cfRule>
  </conditionalFormatting>
  <conditionalFormatting sqref="I95 K95">
    <cfRule type="cellIs" dxfId="1220" priority="24" operator="lessThanOrEqual">
      <formula>0.25</formula>
    </cfRule>
    <cfRule type="cellIs" dxfId="1219" priority="25" operator="greaterThan">
      <formula>0.25</formula>
    </cfRule>
  </conditionalFormatting>
  <conditionalFormatting sqref="I96">
    <cfRule type="cellIs" dxfId="1218" priority="27" operator="equal">
      <formula>"Rijksbijdrage is maximaal 25% en dus akkoord"</formula>
    </cfRule>
    <cfRule type="cellIs" dxfId="1217" priority="26" operator="equal">
      <formula>"Rijksbijdrage is groter dan 25%; NIET TOEGESTAAN"</formula>
    </cfRule>
  </conditionalFormatting>
  <conditionalFormatting sqref="I108 K108">
    <cfRule type="cellIs" dxfId="1216" priority="21" operator="greaterThan">
      <formula>0.25</formula>
    </cfRule>
    <cfRule type="cellIs" dxfId="1215" priority="20" operator="lessThanOrEqual">
      <formula>0.25</formula>
    </cfRule>
  </conditionalFormatting>
  <conditionalFormatting sqref="I109">
    <cfRule type="cellIs" dxfId="1214" priority="22" operator="equal">
      <formula>"Rijksbijdrage is groter dan 25%; NIET TOEGESTAAN"</formula>
    </cfRule>
    <cfRule type="cellIs" dxfId="1213" priority="23" operator="equal">
      <formula>"Rijksbijdrage is maximaal 25% en dus akkoord"</formula>
    </cfRule>
  </conditionalFormatting>
  <conditionalFormatting sqref="I121 K121">
    <cfRule type="cellIs" dxfId="1212" priority="15" operator="lessThanOrEqual">
      <formula>0.25</formula>
    </cfRule>
    <cfRule type="cellIs" dxfId="1211" priority="16" operator="greaterThan">
      <formula>0.25</formula>
    </cfRule>
  </conditionalFormatting>
  <conditionalFormatting sqref="I122">
    <cfRule type="cellIs" dxfId="1210" priority="13" operator="equal">
      <formula>"Rijksbijdrage is groter dan 25%; NIET TOEGESTAAN"</formula>
    </cfRule>
    <cfRule type="cellIs" dxfId="1209" priority="14" operator="equal">
      <formula>"Rijksbijdrage is maximaal 25% en dus akkoord"</formula>
    </cfRule>
  </conditionalFormatting>
  <conditionalFormatting sqref="L141:L164">
    <cfRule type="cellIs" dxfId="1208" priority="69" operator="greaterThanOrEqual">
      <formula>0</formula>
    </cfRule>
    <cfRule type="containsBlanks" dxfId="1207" priority="61">
      <formula>LEN(TRIM(L141))=0</formula>
    </cfRule>
    <cfRule type="cellIs" dxfId="1206" priority="70" operator="lessThan">
      <formula>0</formula>
    </cfRule>
  </conditionalFormatting>
  <conditionalFormatting sqref="L166:L177">
    <cfRule type="cellIs" dxfId="1205" priority="68" operator="lessThan">
      <formula>0</formula>
    </cfRule>
    <cfRule type="containsBlanks" dxfId="1204" priority="62">
      <formula>LEN(TRIM(L166))=0</formula>
    </cfRule>
    <cfRule type="cellIs" dxfId="1203" priority="67" operator="greaterThanOrEqual">
      <formula>0</formula>
    </cfRule>
  </conditionalFormatting>
  <conditionalFormatting sqref="S24:S48">
    <cfRule type="containsBlanks" dxfId="1202" priority="32">
      <formula>LEN(TRIM(S24))=0</formula>
    </cfRule>
    <cfRule type="cellIs" dxfId="1201" priority="33" operator="greaterThan">
      <formula>0</formula>
    </cfRule>
    <cfRule type="cellIs" dxfId="1200" priority="34" operator="lessThanOrEqual">
      <formula>0</formula>
    </cfRule>
  </conditionalFormatting>
  <conditionalFormatting sqref="S57:S82">
    <cfRule type="cellIs" dxfId="1199" priority="18" operator="greaterThanOrEqual">
      <formula>0</formula>
    </cfRule>
    <cfRule type="containsBlanks" dxfId="1198" priority="17">
      <formula>LEN(TRIM(S57))=0</formula>
    </cfRule>
    <cfRule type="cellIs" dxfId="1197" priority="19" operator="lessThan">
      <formula>0</formula>
    </cfRule>
  </conditionalFormatting>
  <conditionalFormatting sqref="S84:S87">
    <cfRule type="cellIs" dxfId="1196" priority="29" operator="greaterThanOrEqual">
      <formula>0</formula>
    </cfRule>
    <cfRule type="cellIs" dxfId="1195" priority="30" operator="lessThan">
      <formula>0</formula>
    </cfRule>
    <cfRule type="containsBlanks" dxfId="1194" priority="28">
      <formula>LEN(TRIM(S84))=0</formula>
    </cfRule>
  </conditionalFormatting>
  <conditionalFormatting sqref="S91:S96">
    <cfRule type="containsBlanks" dxfId="1193" priority="60">
      <formula>LEN(TRIM(S91))=0</formula>
    </cfRule>
    <cfRule type="cellIs" dxfId="1192" priority="63" operator="greaterThanOrEqual">
      <formula>0</formula>
    </cfRule>
    <cfRule type="cellIs" dxfId="1191" priority="64" operator="lessThan">
      <formula>0</formula>
    </cfRule>
  </conditionalFormatting>
  <conditionalFormatting sqref="S104:S109">
    <cfRule type="containsBlanks" dxfId="1190" priority="37">
      <formula>LEN(TRIM(S104))=0</formula>
    </cfRule>
    <cfRule type="cellIs" dxfId="1189" priority="39" operator="greaterThanOrEqual">
      <formula>0</formula>
    </cfRule>
    <cfRule type="cellIs" dxfId="1188" priority="40" operator="lessThan">
      <formula>0</formula>
    </cfRule>
  </conditionalFormatting>
  <conditionalFormatting sqref="S117:S125">
    <cfRule type="containsBlanks" dxfId="1187" priority="46">
      <formula>LEN(TRIM(S117))=0</formula>
    </cfRule>
    <cfRule type="cellIs" dxfId="1186" priority="47" operator="greaterThanOrEqual">
      <formula>0</formula>
    </cfRule>
    <cfRule type="cellIs" dxfId="1185" priority="48" operator="lessThan">
      <formula>0</formula>
    </cfRule>
  </conditionalFormatting>
  <conditionalFormatting sqref="U24:U30 U32:U36 U38:U44">
    <cfRule type="cellIs" dxfId="1182" priority="8" operator="equal">
      <formula>"Gereed"</formula>
    </cfRule>
  </conditionalFormatting>
  <conditionalFormatting sqref="U46:U48">
    <cfRule type="cellIs" dxfId="1181" priority="7" operator="equal">
      <formula>"Gereed"</formula>
    </cfRule>
  </conditionalFormatting>
  <conditionalFormatting sqref="U57:U60">
    <cfRule type="cellIs" dxfId="1180" priority="3" operator="equal">
      <formula>"Gereed"</formula>
    </cfRule>
  </conditionalFormatting>
  <conditionalFormatting sqref="U62:U64">
    <cfRule type="cellIs" dxfId="1178" priority="9" operator="equal">
      <formula>"Gereed"</formula>
    </cfRule>
  </conditionalFormatting>
  <conditionalFormatting sqref="U67:U71 U73:U79">
    <cfRule type="cellIs" dxfId="1174" priority="2" operator="equal">
      <formula>"Gereed"</formula>
    </cfRule>
  </conditionalFormatting>
  <conditionalFormatting sqref="U81:U83">
    <cfRule type="cellIs" dxfId="1173"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100-000000000000}"/>
    <dataValidation allowBlank="1" showInputMessage="1" showErrorMessage="1" promptTitle="Werkelijke einddatum" prompt="Geef de werkelijke  einddatum van het project in (format dd-mm-jjj)." sqref="E16" xr:uid="{00000000-0002-0000-1100-000001000000}"/>
    <dataValidation allowBlank="1" showInputMessage="1" showErrorMessage="1" promptTitle="Geplande einddatum" prompt="Geef de geplande einddatum van het project in (format dd-mm-jjj)." sqref="E15" xr:uid="{00000000-0002-0000-1100-000002000000}"/>
    <dataValidation allowBlank="1" showInputMessage="1" showErrorMessage="1" promptTitle="Werkelijke startdatum" prompt="Geef de werkelijke startdatum van het project in." sqref="C16" xr:uid="{00000000-0002-0000-1100-000003000000}"/>
    <dataValidation allowBlank="1" showInputMessage="1" showErrorMessage="1" promptTitle="Geplande startdatum" prompt="Geef de geplande startdatum van het project in." sqref="C15" xr:uid="{00000000-0002-0000-1100-000004000000}"/>
    <dataValidation allowBlank="1" showInputMessage="1" showErrorMessage="1" promptTitle="Projectomschrijving" prompt="Vul hier de projectomschrijving in" sqref="B14:C14" xr:uid="{00000000-0002-0000-1100-000005000000}"/>
    <dataValidation allowBlank="1" showInputMessage="1" showErrorMessage="1" promptTitle="Sociale innovaties" prompt="Geef in deze cel zelf de eenheid aan die van toepassing is. " sqref="I46:K48 I44:K44" xr:uid="{00000000-0002-0000-1100-000006000000}"/>
    <dataValidation allowBlank="1" showInputMessage="1" showErrorMessage="1" promptTitle="Projectnaam:" prompt="Geef hier de projectnaam aan" sqref="B12:I12 B10:I10" xr:uid="{00000000-0002-0000-1100-000007000000}"/>
    <dataValidation allowBlank="1" showInputMessage="1" showErrorMessage="1" promptTitle="Geplande startdatum" prompt="Geef de geplande startdatum van het project in (format dd-mm-jjj)." sqref="B15" xr:uid="{00000000-0002-0000-1100-000008000000}"/>
    <dataValidation allowBlank="1" showInputMessage="1" showErrorMessage="1" promptTitle="Werkelijke startdatum" prompt="Geef de werkelijke startdatum van het project in (format dd-mm-jjj)." sqref="B16" xr:uid="{00000000-0002-0000-1100-000009000000}"/>
    <dataValidation allowBlank="1" showInputMessage="1" showErrorMessage="1" promptTitle="Korte toelichting" prompt="Geef altijd een korte toelichting op dit onderdeel" sqref="V23:V48 V56:V83" xr:uid="{00000000-0002-0000-11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C335EFF-C62E-4250-86D6-33A0C02ED6DC}">
            <xm:f>NOT(ISERROR(SEARCH(#REF!,U24)))</xm:f>
            <xm:f>#REF!</xm:f>
            <x14:dxf>
              <fill>
                <patternFill>
                  <bgColor rgb="FF92D050"/>
                </patternFill>
              </fill>
            </x14:dxf>
          </x14:cfRule>
          <x14:cfRule type="containsText" priority="11" operator="containsText" id="{0CAF6AAC-FD70-4DCC-AEAE-6FA0E99BAE4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5E39CD3-8204-4C13-AF69-793109BA506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3B4C1DB-EC7D-46C5-9078-9CF53F04E430}">
            <xm:f>NOT(ISERROR(SEARCH(#REF!,U67)))</xm:f>
            <xm:f>#REF!</xm:f>
            <x14:dxf>
              <fill>
                <patternFill>
                  <bgColor rgb="FFFF0000"/>
                </patternFill>
              </fill>
            </x14:dxf>
          </x14:cfRule>
          <x14:cfRule type="containsText" priority="5" operator="containsText" id="{1805F366-2DB2-4CC6-A7A5-ED01AB6CE1EA}">
            <xm:f>NOT(ISERROR(SEARCH(#REF!,U67)))</xm:f>
            <xm:f>#REF!</xm:f>
            <x14:dxf>
              <fill>
                <patternFill>
                  <bgColor rgb="FFFFFF00"/>
                </patternFill>
              </fill>
            </x14:dxf>
          </x14:cfRule>
          <x14:cfRule type="containsText" priority="6" operator="containsText" id="{D3295F64-237B-4A1A-8DE0-50AA18EB561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B000000}">
          <x14:formula1>
            <xm:f>keuzelijsten!$A$2:$A$6</xm:f>
          </x14:formula1>
          <xm:sqref>U24:U30 U32:U36 U38:U44 U46:U48 U79 U83 U64 U71 U62 U60</xm:sqref>
        </x14:dataValidation>
        <x14:dataValidation type="list" allowBlank="1" showInputMessage="1" showErrorMessage="1" xr:uid="{00000000-0002-0000-1100-00000C000000}">
          <x14:formula1>
            <xm:f>keuzelijsten!$C$2:$C$4</xm:f>
          </x14:formula1>
          <xm:sqref>I57:K58 I60:K60 I63:K63 B125:H125 V17 V50</xm:sqref>
        </x14:dataValidation>
        <x14:dataValidation type="list" allowBlank="1" showInputMessage="1" showErrorMessage="1" xr:uid="{00000000-0002-0000-1100-00000D000000}">
          <x14:formula1>
            <xm:f>keuzelijsten!$A$9:$A$11</xm:f>
          </x14:formula1>
          <xm:sqref>U57:U59 U63 U67:U70 U73:U78 U81:U82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33">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16</v>
      </c>
    </row>
    <row r="4" spans="1:17" ht="43">
      <c r="A4" s="1" t="str">
        <f>"FORMAT BEGROTING &amp; VERANTWOORDING (DEELPROJECT " &amp; D1 &amp;")"</f>
        <v>FORMAT BEGROTING &amp; VERANTWOORDING (DEELPROJECT 16)</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16:</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172" priority="56" operator="lessThanOrEqual">
      <formula>0</formula>
    </cfRule>
    <cfRule type="cellIs" dxfId="1171" priority="55" operator="greaterThan">
      <formula>0</formula>
    </cfRule>
    <cfRule type="containsBlanks" dxfId="1170" priority="54">
      <formula>LEN(TRIM(E141))=0</formula>
    </cfRule>
  </conditionalFormatting>
  <conditionalFormatting sqref="I95 K95">
    <cfRule type="cellIs" dxfId="1169" priority="24" operator="lessThanOrEqual">
      <formula>0.25</formula>
    </cfRule>
    <cfRule type="cellIs" dxfId="1168" priority="25" operator="greaterThan">
      <formula>0.25</formula>
    </cfRule>
  </conditionalFormatting>
  <conditionalFormatting sqref="I96">
    <cfRule type="cellIs" dxfId="1167" priority="27" operator="equal">
      <formula>"Rijksbijdrage is maximaal 25% en dus akkoord"</formula>
    </cfRule>
    <cfRule type="cellIs" dxfId="1166" priority="26" operator="equal">
      <formula>"Rijksbijdrage is groter dan 25%; NIET TOEGESTAAN"</formula>
    </cfRule>
  </conditionalFormatting>
  <conditionalFormatting sqref="I108 K108">
    <cfRule type="cellIs" dxfId="1165" priority="21" operator="greaterThan">
      <formula>0.25</formula>
    </cfRule>
    <cfRule type="cellIs" dxfId="1164" priority="20" operator="lessThanOrEqual">
      <formula>0.25</formula>
    </cfRule>
  </conditionalFormatting>
  <conditionalFormatting sqref="I109">
    <cfRule type="cellIs" dxfId="1163" priority="22" operator="equal">
      <formula>"Rijksbijdrage is groter dan 25%; NIET TOEGESTAAN"</formula>
    </cfRule>
    <cfRule type="cellIs" dxfId="1162" priority="23" operator="equal">
      <formula>"Rijksbijdrage is maximaal 25% en dus akkoord"</formula>
    </cfRule>
  </conditionalFormatting>
  <conditionalFormatting sqref="I121 K121">
    <cfRule type="cellIs" dxfId="1161" priority="15" operator="lessThanOrEqual">
      <formula>0.25</formula>
    </cfRule>
    <cfRule type="cellIs" dxfId="1160" priority="16" operator="greaterThan">
      <formula>0.25</formula>
    </cfRule>
  </conditionalFormatting>
  <conditionalFormatting sqref="I122">
    <cfRule type="cellIs" dxfId="1159" priority="13" operator="equal">
      <formula>"Rijksbijdrage is groter dan 25%; NIET TOEGESTAAN"</formula>
    </cfRule>
    <cfRule type="cellIs" dxfId="1158" priority="14" operator="equal">
      <formula>"Rijksbijdrage is maximaal 25% en dus akkoord"</formula>
    </cfRule>
  </conditionalFormatting>
  <conditionalFormatting sqref="L141:L164">
    <cfRule type="cellIs" dxfId="1157" priority="69" operator="greaterThanOrEqual">
      <formula>0</formula>
    </cfRule>
    <cfRule type="containsBlanks" dxfId="1156" priority="61">
      <formula>LEN(TRIM(L141))=0</formula>
    </cfRule>
    <cfRule type="cellIs" dxfId="1155" priority="70" operator="lessThan">
      <formula>0</formula>
    </cfRule>
  </conditionalFormatting>
  <conditionalFormatting sqref="L166:L177">
    <cfRule type="cellIs" dxfId="1154" priority="68" operator="lessThan">
      <formula>0</formula>
    </cfRule>
    <cfRule type="containsBlanks" dxfId="1153" priority="62">
      <formula>LEN(TRIM(L166))=0</formula>
    </cfRule>
    <cfRule type="cellIs" dxfId="1152" priority="67" operator="greaterThanOrEqual">
      <formula>0</formula>
    </cfRule>
  </conditionalFormatting>
  <conditionalFormatting sqref="S24:S48">
    <cfRule type="containsBlanks" dxfId="1151" priority="32">
      <formula>LEN(TRIM(S24))=0</formula>
    </cfRule>
    <cfRule type="cellIs" dxfId="1150" priority="33" operator="greaterThan">
      <formula>0</formula>
    </cfRule>
    <cfRule type="cellIs" dxfId="1149" priority="34" operator="lessThanOrEqual">
      <formula>0</formula>
    </cfRule>
  </conditionalFormatting>
  <conditionalFormatting sqref="S57:S82">
    <cfRule type="cellIs" dxfId="1148" priority="18" operator="greaterThanOrEqual">
      <formula>0</formula>
    </cfRule>
    <cfRule type="containsBlanks" dxfId="1147" priority="17">
      <formula>LEN(TRIM(S57))=0</formula>
    </cfRule>
    <cfRule type="cellIs" dxfId="1146" priority="19" operator="lessThan">
      <formula>0</formula>
    </cfRule>
  </conditionalFormatting>
  <conditionalFormatting sqref="S84:S87">
    <cfRule type="cellIs" dxfId="1145" priority="29" operator="greaterThanOrEqual">
      <formula>0</formula>
    </cfRule>
    <cfRule type="cellIs" dxfId="1144" priority="30" operator="lessThan">
      <formula>0</formula>
    </cfRule>
    <cfRule type="containsBlanks" dxfId="1143" priority="28">
      <formula>LEN(TRIM(S84))=0</formula>
    </cfRule>
  </conditionalFormatting>
  <conditionalFormatting sqref="S91:S96">
    <cfRule type="containsBlanks" dxfId="1142" priority="60">
      <formula>LEN(TRIM(S91))=0</formula>
    </cfRule>
    <cfRule type="cellIs" dxfId="1141" priority="63" operator="greaterThanOrEqual">
      <formula>0</formula>
    </cfRule>
    <cfRule type="cellIs" dxfId="1140" priority="64" operator="lessThan">
      <formula>0</formula>
    </cfRule>
  </conditionalFormatting>
  <conditionalFormatting sqref="S104:S109">
    <cfRule type="containsBlanks" dxfId="1139" priority="37">
      <formula>LEN(TRIM(S104))=0</formula>
    </cfRule>
    <cfRule type="cellIs" dxfId="1138" priority="39" operator="greaterThanOrEqual">
      <formula>0</formula>
    </cfRule>
    <cfRule type="cellIs" dxfId="1137" priority="40" operator="lessThan">
      <formula>0</formula>
    </cfRule>
  </conditionalFormatting>
  <conditionalFormatting sqref="S117:S125">
    <cfRule type="containsBlanks" dxfId="1136" priority="46">
      <formula>LEN(TRIM(S117))=0</formula>
    </cfRule>
    <cfRule type="cellIs" dxfId="1135" priority="47" operator="greaterThanOrEqual">
      <formula>0</formula>
    </cfRule>
    <cfRule type="cellIs" dxfId="1134" priority="48" operator="lessThan">
      <formula>0</formula>
    </cfRule>
  </conditionalFormatting>
  <conditionalFormatting sqref="U24:U30 U32:U36 U38:U44">
    <cfRule type="cellIs" dxfId="1131" priority="8" operator="equal">
      <formula>"Gereed"</formula>
    </cfRule>
  </conditionalFormatting>
  <conditionalFormatting sqref="U46:U48">
    <cfRule type="cellIs" dxfId="1130" priority="7" operator="equal">
      <formula>"Gereed"</formula>
    </cfRule>
  </conditionalFormatting>
  <conditionalFormatting sqref="U57:U60">
    <cfRule type="cellIs" dxfId="1129" priority="3" operator="equal">
      <formula>"Gereed"</formula>
    </cfRule>
  </conditionalFormatting>
  <conditionalFormatting sqref="U62:U64">
    <cfRule type="cellIs" dxfId="1127" priority="9" operator="equal">
      <formula>"Gereed"</formula>
    </cfRule>
  </conditionalFormatting>
  <conditionalFormatting sqref="U67:U71 U73:U79">
    <cfRule type="cellIs" dxfId="1123" priority="2" operator="equal">
      <formula>"Gereed"</formula>
    </cfRule>
  </conditionalFormatting>
  <conditionalFormatting sqref="U81:U83">
    <cfRule type="cellIs" dxfId="112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200-000000000000}"/>
    <dataValidation allowBlank="1" showInputMessage="1" showErrorMessage="1" promptTitle="Geplande startdatum" prompt="Geef de geplande startdatum van het project in (format dd-mm-jjj)." sqref="B15" xr:uid="{00000000-0002-0000-1200-000001000000}"/>
    <dataValidation allowBlank="1" showInputMessage="1" showErrorMessage="1" promptTitle="Projectnaam:" prompt="Geef hier de projectnaam aan" sqref="B12:I12 B10:I10" xr:uid="{00000000-0002-0000-1200-000002000000}"/>
    <dataValidation allowBlank="1" showInputMessage="1" showErrorMessage="1" promptTitle="Sociale innovaties" prompt="Geef in deze cel zelf de eenheid aan die van toepassing is. " sqref="I46:K48 I44:K44" xr:uid="{00000000-0002-0000-1200-000003000000}"/>
    <dataValidation allowBlank="1" showInputMessage="1" showErrorMessage="1" promptTitle="Projectomschrijving" prompt="Vul hier de projectomschrijving in" sqref="B14:C14" xr:uid="{00000000-0002-0000-1200-000004000000}"/>
    <dataValidation allowBlank="1" showInputMessage="1" showErrorMessage="1" promptTitle="Geplande startdatum" prompt="Geef de geplande startdatum van het project in." sqref="C15" xr:uid="{00000000-0002-0000-1200-000005000000}"/>
    <dataValidation allowBlank="1" showInputMessage="1" showErrorMessage="1" promptTitle="Werkelijke startdatum" prompt="Geef de werkelijke startdatum van het project in." sqref="C16" xr:uid="{00000000-0002-0000-1200-000006000000}"/>
    <dataValidation allowBlank="1" showInputMessage="1" showErrorMessage="1" promptTitle="Geplande einddatum" prompt="Geef de geplande einddatum van het project in (format dd-mm-jjj)." sqref="E15" xr:uid="{00000000-0002-0000-1200-000007000000}"/>
    <dataValidation allowBlank="1" showInputMessage="1" showErrorMessage="1" promptTitle="Werkelijke einddatum" prompt="Geef de werkelijke  einddatum van het project in (format dd-mm-jjj)." sqref="E16" xr:uid="{00000000-0002-0000-1200-000008000000}"/>
    <dataValidation allowBlank="1" showInputMessage="1" showErrorMessage="1" promptTitle="Naam waterschap" prompt="Kies uit het dropdownmenu het van toepassing zijnde waterschap" sqref="J10 J12" xr:uid="{00000000-0002-0000-1200-000009000000}"/>
    <dataValidation allowBlank="1" showInputMessage="1" showErrorMessage="1" promptTitle="Korte toelichting" prompt="Geef altijd een korte toelichting op dit onderdeel" sqref="V23:V48 V56:V83" xr:uid="{00000000-0002-0000-12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6B21FAF-BF6B-41AB-9AE3-359995CE63EE}">
            <xm:f>NOT(ISERROR(SEARCH(#REF!,U24)))</xm:f>
            <xm:f>#REF!</xm:f>
            <x14:dxf>
              <fill>
                <patternFill>
                  <bgColor rgb="FF92D050"/>
                </patternFill>
              </fill>
            </x14:dxf>
          </x14:cfRule>
          <x14:cfRule type="containsText" priority="11" operator="containsText" id="{B4731ECC-B632-4BAA-A604-CA3E9F851CD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580BE62-0FDE-46CD-A396-0116123B247C}">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2B5FFAD-F321-476A-B3A8-85296B5BF656}">
            <xm:f>NOT(ISERROR(SEARCH(#REF!,U67)))</xm:f>
            <xm:f>#REF!</xm:f>
            <x14:dxf>
              <fill>
                <patternFill>
                  <bgColor rgb="FFFF0000"/>
                </patternFill>
              </fill>
            </x14:dxf>
          </x14:cfRule>
          <x14:cfRule type="containsText" priority="5" operator="containsText" id="{4B3DE65C-D471-492E-AE4C-B551FD11DF40}">
            <xm:f>NOT(ISERROR(SEARCH(#REF!,U67)))</xm:f>
            <xm:f>#REF!</xm:f>
            <x14:dxf>
              <fill>
                <patternFill>
                  <bgColor rgb="FFFFFF00"/>
                </patternFill>
              </fill>
            </x14:dxf>
          </x14:cfRule>
          <x14:cfRule type="containsText" priority="6" operator="containsText" id="{C90AA8E2-8C3D-4973-88DB-DD932815C1A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B000000}">
          <x14:formula1>
            <xm:f>keuzelijsten!$C$2:$C$4</xm:f>
          </x14:formula1>
          <xm:sqref>I57:K58 I60:K60 I63:K63 B125:H125 V17 V50</xm:sqref>
        </x14:dataValidation>
        <x14:dataValidation type="list" allowBlank="1" showInputMessage="1" showErrorMessage="1" xr:uid="{00000000-0002-0000-1200-00000C000000}">
          <x14:formula1>
            <xm:f>keuzelijsten!$A$2:$A$6</xm:f>
          </x14:formula1>
          <xm:sqref>U24:U30 U32:U36 U38:U44 U46:U48 U79 U83 U64 U71 U62 U60</xm:sqref>
        </x14:dataValidation>
        <x14:dataValidation type="list" allowBlank="1" showInputMessage="1" showErrorMessage="1" xr:uid="{00000000-0002-0000-1200-00000D000000}">
          <x14:formula1>
            <xm:f>keuzelijsten!$A$9:$A$11</xm:f>
          </x14:formula1>
          <xm:sqref>U57:U59 U63 U67:U70 U73:U78 U81:U82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4">
    <pageSetUpPr fitToPage="1"/>
  </sheetPr>
  <dimension ref="A1:V179"/>
  <sheetViews>
    <sheetView showGridLines="0" topLeftCell="A13"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17</v>
      </c>
    </row>
    <row r="4" spans="1:17" ht="43">
      <c r="A4" s="1" t="str">
        <f>"FORMAT BEGROTING &amp; VERANTWOORDING (DEELPROJECT " &amp; D1 &amp;")"</f>
        <v>FORMAT BEGROTING &amp; VERANTWOORDING (DEELPROJECT 17)</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17:</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121" priority="56" operator="lessThanOrEqual">
      <formula>0</formula>
    </cfRule>
    <cfRule type="cellIs" dxfId="1120" priority="55" operator="greaterThan">
      <formula>0</formula>
    </cfRule>
    <cfRule type="containsBlanks" dxfId="1119" priority="54">
      <formula>LEN(TRIM(E141))=0</formula>
    </cfRule>
  </conditionalFormatting>
  <conditionalFormatting sqref="I95 K95">
    <cfRule type="cellIs" dxfId="1118" priority="24" operator="lessThanOrEqual">
      <formula>0.25</formula>
    </cfRule>
    <cfRule type="cellIs" dxfId="1117" priority="25" operator="greaterThan">
      <formula>0.25</formula>
    </cfRule>
  </conditionalFormatting>
  <conditionalFormatting sqref="I96">
    <cfRule type="cellIs" dxfId="1116" priority="27" operator="equal">
      <formula>"Rijksbijdrage is maximaal 25% en dus akkoord"</formula>
    </cfRule>
    <cfRule type="cellIs" dxfId="1115" priority="26" operator="equal">
      <formula>"Rijksbijdrage is groter dan 25%; NIET TOEGESTAAN"</formula>
    </cfRule>
  </conditionalFormatting>
  <conditionalFormatting sqref="I108 K108">
    <cfRule type="cellIs" dxfId="1114" priority="21" operator="greaterThan">
      <formula>0.25</formula>
    </cfRule>
    <cfRule type="cellIs" dxfId="1113" priority="20" operator="lessThanOrEqual">
      <formula>0.25</formula>
    </cfRule>
  </conditionalFormatting>
  <conditionalFormatting sqref="I109">
    <cfRule type="cellIs" dxfId="1112" priority="22" operator="equal">
      <formula>"Rijksbijdrage is groter dan 25%; NIET TOEGESTAAN"</formula>
    </cfRule>
    <cfRule type="cellIs" dxfId="1111" priority="23" operator="equal">
      <formula>"Rijksbijdrage is maximaal 25% en dus akkoord"</formula>
    </cfRule>
  </conditionalFormatting>
  <conditionalFormatting sqref="I121 K121">
    <cfRule type="cellIs" dxfId="1110" priority="15" operator="lessThanOrEqual">
      <formula>0.25</formula>
    </cfRule>
    <cfRule type="cellIs" dxfId="1109" priority="16" operator="greaterThan">
      <formula>0.25</formula>
    </cfRule>
  </conditionalFormatting>
  <conditionalFormatting sqref="I122">
    <cfRule type="cellIs" dxfId="1108" priority="13" operator="equal">
      <formula>"Rijksbijdrage is groter dan 25%; NIET TOEGESTAAN"</formula>
    </cfRule>
    <cfRule type="cellIs" dxfId="1107" priority="14" operator="equal">
      <formula>"Rijksbijdrage is maximaal 25% en dus akkoord"</formula>
    </cfRule>
  </conditionalFormatting>
  <conditionalFormatting sqref="L141:L164">
    <cfRule type="cellIs" dxfId="1106" priority="69" operator="greaterThanOrEqual">
      <formula>0</formula>
    </cfRule>
    <cfRule type="containsBlanks" dxfId="1105" priority="61">
      <formula>LEN(TRIM(L141))=0</formula>
    </cfRule>
    <cfRule type="cellIs" dxfId="1104" priority="70" operator="lessThan">
      <formula>0</formula>
    </cfRule>
  </conditionalFormatting>
  <conditionalFormatting sqref="L166:L177">
    <cfRule type="cellIs" dxfId="1103" priority="68" operator="lessThan">
      <formula>0</formula>
    </cfRule>
    <cfRule type="containsBlanks" dxfId="1102" priority="62">
      <formula>LEN(TRIM(L166))=0</formula>
    </cfRule>
    <cfRule type="cellIs" dxfId="1101" priority="67" operator="greaterThanOrEqual">
      <formula>0</formula>
    </cfRule>
  </conditionalFormatting>
  <conditionalFormatting sqref="S24:S48">
    <cfRule type="containsBlanks" dxfId="1100" priority="32">
      <formula>LEN(TRIM(S24))=0</formula>
    </cfRule>
    <cfRule type="cellIs" dxfId="1099" priority="33" operator="greaterThan">
      <formula>0</formula>
    </cfRule>
    <cfRule type="cellIs" dxfId="1098" priority="34" operator="lessThanOrEqual">
      <formula>0</formula>
    </cfRule>
  </conditionalFormatting>
  <conditionalFormatting sqref="S57:S82">
    <cfRule type="cellIs" dxfId="1097" priority="18" operator="greaterThanOrEqual">
      <formula>0</formula>
    </cfRule>
    <cfRule type="containsBlanks" dxfId="1096" priority="17">
      <formula>LEN(TRIM(S57))=0</formula>
    </cfRule>
    <cfRule type="cellIs" dxfId="1095" priority="19" operator="lessThan">
      <formula>0</formula>
    </cfRule>
  </conditionalFormatting>
  <conditionalFormatting sqref="S84:S87">
    <cfRule type="cellIs" dxfId="1094" priority="29" operator="greaterThanOrEqual">
      <formula>0</formula>
    </cfRule>
    <cfRule type="cellIs" dxfId="1093" priority="30" operator="lessThan">
      <formula>0</formula>
    </cfRule>
    <cfRule type="containsBlanks" dxfId="1092" priority="28">
      <formula>LEN(TRIM(S84))=0</formula>
    </cfRule>
  </conditionalFormatting>
  <conditionalFormatting sqref="S91:S96">
    <cfRule type="containsBlanks" dxfId="1091" priority="60">
      <formula>LEN(TRIM(S91))=0</formula>
    </cfRule>
    <cfRule type="cellIs" dxfId="1090" priority="63" operator="greaterThanOrEqual">
      <formula>0</formula>
    </cfRule>
    <cfRule type="cellIs" dxfId="1089" priority="64" operator="lessThan">
      <formula>0</formula>
    </cfRule>
  </conditionalFormatting>
  <conditionalFormatting sqref="S104:S109">
    <cfRule type="containsBlanks" dxfId="1088" priority="37">
      <formula>LEN(TRIM(S104))=0</formula>
    </cfRule>
    <cfRule type="cellIs" dxfId="1087" priority="39" operator="greaterThanOrEqual">
      <formula>0</formula>
    </cfRule>
    <cfRule type="cellIs" dxfId="1086" priority="40" operator="lessThan">
      <formula>0</formula>
    </cfRule>
  </conditionalFormatting>
  <conditionalFormatting sqref="S117:S125">
    <cfRule type="containsBlanks" dxfId="1085" priority="46">
      <formula>LEN(TRIM(S117))=0</formula>
    </cfRule>
    <cfRule type="cellIs" dxfId="1084" priority="47" operator="greaterThanOrEqual">
      <formula>0</formula>
    </cfRule>
    <cfRule type="cellIs" dxfId="1083" priority="48" operator="lessThan">
      <formula>0</formula>
    </cfRule>
  </conditionalFormatting>
  <conditionalFormatting sqref="U24:U30 U32:U36 U38:U44">
    <cfRule type="cellIs" dxfId="1080" priority="8" operator="equal">
      <formula>"Gereed"</formula>
    </cfRule>
  </conditionalFormatting>
  <conditionalFormatting sqref="U46:U48">
    <cfRule type="cellIs" dxfId="1079" priority="7" operator="equal">
      <formula>"Gereed"</formula>
    </cfRule>
  </conditionalFormatting>
  <conditionalFormatting sqref="U57:U60">
    <cfRule type="cellIs" dxfId="1078" priority="3" operator="equal">
      <formula>"Gereed"</formula>
    </cfRule>
  </conditionalFormatting>
  <conditionalFormatting sqref="U62:U64">
    <cfRule type="cellIs" dxfId="1076" priority="9" operator="equal">
      <formula>"Gereed"</formula>
    </cfRule>
  </conditionalFormatting>
  <conditionalFormatting sqref="U67:U71 U73:U79">
    <cfRule type="cellIs" dxfId="1072" priority="2" operator="equal">
      <formula>"Gereed"</formula>
    </cfRule>
  </conditionalFormatting>
  <conditionalFormatting sqref="U81:U83">
    <cfRule type="cellIs" dxfId="107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300-000000000000}"/>
    <dataValidation allowBlank="1" showInputMessage="1" showErrorMessage="1" promptTitle="Werkelijke einddatum" prompt="Geef de werkelijke  einddatum van het project in (format dd-mm-jjj)." sqref="E16" xr:uid="{00000000-0002-0000-1300-000001000000}"/>
    <dataValidation allowBlank="1" showInputMessage="1" showErrorMessage="1" promptTitle="Geplande einddatum" prompt="Geef de geplande einddatum van het project in (format dd-mm-jjj)." sqref="E15" xr:uid="{00000000-0002-0000-1300-000002000000}"/>
    <dataValidation allowBlank="1" showInputMessage="1" showErrorMessage="1" promptTitle="Werkelijke startdatum" prompt="Geef de werkelijke startdatum van het project in." sqref="C16" xr:uid="{00000000-0002-0000-1300-000003000000}"/>
    <dataValidation allowBlank="1" showInputMessage="1" showErrorMessage="1" promptTitle="Geplande startdatum" prompt="Geef de geplande startdatum van het project in." sqref="C15" xr:uid="{00000000-0002-0000-1300-000004000000}"/>
    <dataValidation allowBlank="1" showInputMessage="1" showErrorMessage="1" promptTitle="Projectomschrijving" prompt="Vul hier de projectomschrijving in" sqref="B14:C14" xr:uid="{00000000-0002-0000-1300-000005000000}"/>
    <dataValidation allowBlank="1" showInputMessage="1" showErrorMessage="1" promptTitle="Sociale innovaties" prompt="Geef in deze cel zelf de eenheid aan die van toepassing is. " sqref="I46:K48 I44:K44" xr:uid="{00000000-0002-0000-1300-000006000000}"/>
    <dataValidation allowBlank="1" showInputMessage="1" showErrorMessage="1" promptTitle="Projectnaam:" prompt="Geef hier de projectnaam aan" sqref="B12:I12 B10:I10" xr:uid="{00000000-0002-0000-1300-000007000000}"/>
    <dataValidation allowBlank="1" showInputMessage="1" showErrorMessage="1" promptTitle="Geplande startdatum" prompt="Geef de geplande startdatum van het project in (format dd-mm-jjj)." sqref="B15" xr:uid="{00000000-0002-0000-1300-000008000000}"/>
    <dataValidation allowBlank="1" showInputMessage="1" showErrorMessage="1" promptTitle="Werkelijke startdatum" prompt="Geef de werkelijke startdatum van het project in (format dd-mm-jjj)." sqref="B16" xr:uid="{00000000-0002-0000-1300-000009000000}"/>
    <dataValidation allowBlank="1" showInputMessage="1" showErrorMessage="1" promptTitle="Korte toelichting" prompt="Geef altijd een korte toelichting op dit onderdeel" sqref="V23:V48 V56:V83" xr:uid="{00000000-0002-0000-13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6B9244A2-F43D-4356-A8E1-E3838DA6EC01}">
            <xm:f>NOT(ISERROR(SEARCH(#REF!,U24)))</xm:f>
            <xm:f>#REF!</xm:f>
            <x14:dxf>
              <fill>
                <patternFill>
                  <bgColor rgb="FF92D050"/>
                </patternFill>
              </fill>
            </x14:dxf>
          </x14:cfRule>
          <x14:cfRule type="containsText" priority="11" operator="containsText" id="{509EFB55-31D8-4740-BCEC-BB4D20B316A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33C21FA-33A9-463B-AB86-E6C6A0F7FB88}">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344D9D7-0A50-4254-841E-756D60486D3A}">
            <xm:f>NOT(ISERROR(SEARCH(#REF!,U67)))</xm:f>
            <xm:f>#REF!</xm:f>
            <x14:dxf>
              <fill>
                <patternFill>
                  <bgColor rgb="FFFF0000"/>
                </patternFill>
              </fill>
            </x14:dxf>
          </x14:cfRule>
          <x14:cfRule type="containsText" priority="5" operator="containsText" id="{9C061E62-C662-4FFC-8B51-69FB8D1D1C07}">
            <xm:f>NOT(ISERROR(SEARCH(#REF!,U67)))</xm:f>
            <xm:f>#REF!</xm:f>
            <x14:dxf>
              <fill>
                <patternFill>
                  <bgColor rgb="FFFFFF00"/>
                </patternFill>
              </fill>
            </x14:dxf>
          </x14:cfRule>
          <x14:cfRule type="containsText" priority="6" operator="containsText" id="{5E1FF672-BC2F-46E1-A19C-43C1380150E1}">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300-00000B000000}">
          <x14:formula1>
            <xm:f>keuzelijsten!$A$2:$A$6</xm:f>
          </x14:formula1>
          <xm:sqref>U24:U30 U32:U36 U38:U44 U46:U48 U79 U83 U64 U71 U62 U60</xm:sqref>
        </x14:dataValidation>
        <x14:dataValidation type="list" allowBlank="1" showInputMessage="1" showErrorMessage="1" xr:uid="{00000000-0002-0000-1300-00000C000000}">
          <x14:formula1>
            <xm:f>keuzelijsten!$C$2:$C$4</xm:f>
          </x14:formula1>
          <xm:sqref>I57:K58 I60:K60 I63:K63 B125:H125 V17 V50</xm:sqref>
        </x14:dataValidation>
        <x14:dataValidation type="list" allowBlank="1" showInputMessage="1" showErrorMessage="1" xr:uid="{00000000-0002-0000-1300-00000D000000}">
          <x14:formula1>
            <xm:f>keuzelijsten!$A$9:$A$11</xm:f>
          </x14:formula1>
          <xm:sqref>U57:U59 U63 U67:U70 U73:U78 U81:U82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35">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18</v>
      </c>
    </row>
    <row r="4" spans="1:17" ht="43">
      <c r="A4" s="1" t="str">
        <f>"FORMAT BEGROTING &amp; VERANTWOORDING (DEELPROJECT " &amp; D1 &amp;")"</f>
        <v>FORMAT BEGROTING &amp; VERANTWOORDING (DEELPROJECT 18)</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18:</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070" priority="56" operator="lessThanOrEqual">
      <formula>0</formula>
    </cfRule>
    <cfRule type="cellIs" dxfId="1069" priority="55" operator="greaterThan">
      <formula>0</formula>
    </cfRule>
    <cfRule type="containsBlanks" dxfId="1068" priority="54">
      <formula>LEN(TRIM(E141))=0</formula>
    </cfRule>
  </conditionalFormatting>
  <conditionalFormatting sqref="I95 K95">
    <cfRule type="cellIs" dxfId="1067" priority="24" operator="lessThanOrEqual">
      <formula>0.25</formula>
    </cfRule>
    <cfRule type="cellIs" dxfId="1066" priority="25" operator="greaterThan">
      <formula>0.25</formula>
    </cfRule>
  </conditionalFormatting>
  <conditionalFormatting sqref="I96">
    <cfRule type="cellIs" dxfId="1065" priority="27" operator="equal">
      <formula>"Rijksbijdrage is maximaal 25% en dus akkoord"</formula>
    </cfRule>
    <cfRule type="cellIs" dxfId="1064" priority="26" operator="equal">
      <formula>"Rijksbijdrage is groter dan 25%; NIET TOEGESTAAN"</formula>
    </cfRule>
  </conditionalFormatting>
  <conditionalFormatting sqref="I108 K108">
    <cfRule type="cellIs" dxfId="1063" priority="21" operator="greaterThan">
      <formula>0.25</formula>
    </cfRule>
    <cfRule type="cellIs" dxfId="1062" priority="20" operator="lessThanOrEqual">
      <formula>0.25</formula>
    </cfRule>
  </conditionalFormatting>
  <conditionalFormatting sqref="I109">
    <cfRule type="cellIs" dxfId="1061" priority="22" operator="equal">
      <formula>"Rijksbijdrage is groter dan 25%; NIET TOEGESTAAN"</formula>
    </cfRule>
    <cfRule type="cellIs" dxfId="1060" priority="23" operator="equal">
      <formula>"Rijksbijdrage is maximaal 25% en dus akkoord"</formula>
    </cfRule>
  </conditionalFormatting>
  <conditionalFormatting sqref="I121 K121">
    <cfRule type="cellIs" dxfId="1059" priority="15" operator="lessThanOrEqual">
      <formula>0.25</formula>
    </cfRule>
    <cfRule type="cellIs" dxfId="1058" priority="16" operator="greaterThan">
      <formula>0.25</formula>
    </cfRule>
  </conditionalFormatting>
  <conditionalFormatting sqref="I122">
    <cfRule type="cellIs" dxfId="1057" priority="13" operator="equal">
      <formula>"Rijksbijdrage is groter dan 25%; NIET TOEGESTAAN"</formula>
    </cfRule>
    <cfRule type="cellIs" dxfId="1056" priority="14" operator="equal">
      <formula>"Rijksbijdrage is maximaal 25% en dus akkoord"</formula>
    </cfRule>
  </conditionalFormatting>
  <conditionalFormatting sqref="L141:L164">
    <cfRule type="cellIs" dxfId="1055" priority="69" operator="greaterThanOrEqual">
      <formula>0</formula>
    </cfRule>
    <cfRule type="containsBlanks" dxfId="1054" priority="61">
      <formula>LEN(TRIM(L141))=0</formula>
    </cfRule>
    <cfRule type="cellIs" dxfId="1053" priority="70" operator="lessThan">
      <formula>0</formula>
    </cfRule>
  </conditionalFormatting>
  <conditionalFormatting sqref="L166:L177">
    <cfRule type="cellIs" dxfId="1052" priority="68" operator="lessThan">
      <formula>0</formula>
    </cfRule>
    <cfRule type="containsBlanks" dxfId="1051" priority="62">
      <formula>LEN(TRIM(L166))=0</formula>
    </cfRule>
    <cfRule type="cellIs" dxfId="1050" priority="67" operator="greaterThanOrEqual">
      <formula>0</formula>
    </cfRule>
  </conditionalFormatting>
  <conditionalFormatting sqref="S24:S48">
    <cfRule type="containsBlanks" dxfId="1049" priority="32">
      <formula>LEN(TRIM(S24))=0</formula>
    </cfRule>
    <cfRule type="cellIs" dxfId="1048" priority="33" operator="greaterThan">
      <formula>0</formula>
    </cfRule>
    <cfRule type="cellIs" dxfId="1047" priority="34" operator="lessThanOrEqual">
      <formula>0</formula>
    </cfRule>
  </conditionalFormatting>
  <conditionalFormatting sqref="S57:S82">
    <cfRule type="cellIs" dxfId="1046" priority="18" operator="greaterThanOrEqual">
      <formula>0</formula>
    </cfRule>
    <cfRule type="containsBlanks" dxfId="1045" priority="17">
      <formula>LEN(TRIM(S57))=0</formula>
    </cfRule>
    <cfRule type="cellIs" dxfId="1044" priority="19" operator="lessThan">
      <formula>0</formula>
    </cfRule>
  </conditionalFormatting>
  <conditionalFormatting sqref="S84:S87">
    <cfRule type="cellIs" dxfId="1043" priority="29" operator="greaterThanOrEqual">
      <formula>0</formula>
    </cfRule>
    <cfRule type="cellIs" dxfId="1042" priority="30" operator="lessThan">
      <formula>0</formula>
    </cfRule>
    <cfRule type="containsBlanks" dxfId="1041" priority="28">
      <formula>LEN(TRIM(S84))=0</formula>
    </cfRule>
  </conditionalFormatting>
  <conditionalFormatting sqref="S91:S96">
    <cfRule type="containsBlanks" dxfId="1040" priority="60">
      <formula>LEN(TRIM(S91))=0</formula>
    </cfRule>
    <cfRule type="cellIs" dxfId="1039" priority="63" operator="greaterThanOrEqual">
      <formula>0</formula>
    </cfRule>
    <cfRule type="cellIs" dxfId="1038" priority="64" operator="lessThan">
      <formula>0</formula>
    </cfRule>
  </conditionalFormatting>
  <conditionalFormatting sqref="S104:S109">
    <cfRule type="containsBlanks" dxfId="1037" priority="37">
      <formula>LEN(TRIM(S104))=0</formula>
    </cfRule>
    <cfRule type="cellIs" dxfId="1036" priority="39" operator="greaterThanOrEqual">
      <formula>0</formula>
    </cfRule>
    <cfRule type="cellIs" dxfId="1035" priority="40" operator="lessThan">
      <formula>0</formula>
    </cfRule>
  </conditionalFormatting>
  <conditionalFormatting sqref="S117:S125">
    <cfRule type="containsBlanks" dxfId="1034" priority="46">
      <formula>LEN(TRIM(S117))=0</formula>
    </cfRule>
    <cfRule type="cellIs" dxfId="1033" priority="47" operator="greaterThanOrEqual">
      <formula>0</formula>
    </cfRule>
    <cfRule type="cellIs" dxfId="1032" priority="48" operator="lessThan">
      <formula>0</formula>
    </cfRule>
  </conditionalFormatting>
  <conditionalFormatting sqref="U24:U30 U32:U36 U38:U44">
    <cfRule type="cellIs" dxfId="1029" priority="8" operator="equal">
      <formula>"Gereed"</formula>
    </cfRule>
  </conditionalFormatting>
  <conditionalFormatting sqref="U46:U48">
    <cfRule type="cellIs" dxfId="1028" priority="7" operator="equal">
      <formula>"Gereed"</formula>
    </cfRule>
  </conditionalFormatting>
  <conditionalFormatting sqref="U57:U60">
    <cfRule type="cellIs" dxfId="1027" priority="3" operator="equal">
      <formula>"Gereed"</formula>
    </cfRule>
  </conditionalFormatting>
  <conditionalFormatting sqref="U62:U64">
    <cfRule type="cellIs" dxfId="1025" priority="9" operator="equal">
      <formula>"Gereed"</formula>
    </cfRule>
  </conditionalFormatting>
  <conditionalFormatting sqref="U67:U71 U73:U79">
    <cfRule type="cellIs" dxfId="1021" priority="2" operator="equal">
      <formula>"Gereed"</formula>
    </cfRule>
  </conditionalFormatting>
  <conditionalFormatting sqref="U81:U83">
    <cfRule type="cellIs" dxfId="102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400-000000000000}"/>
    <dataValidation allowBlank="1" showInputMessage="1" showErrorMessage="1" promptTitle="Geplande startdatum" prompt="Geef de geplande startdatum van het project in (format dd-mm-jjj)." sqref="B15" xr:uid="{00000000-0002-0000-1400-000001000000}"/>
    <dataValidation allowBlank="1" showInputMessage="1" showErrorMessage="1" promptTitle="Projectnaam:" prompt="Geef hier de projectnaam aan" sqref="B12:I12 B10:I10" xr:uid="{00000000-0002-0000-1400-000002000000}"/>
    <dataValidation allowBlank="1" showInputMessage="1" showErrorMessage="1" promptTitle="Sociale innovaties" prompt="Geef in deze cel zelf de eenheid aan die van toepassing is. " sqref="I46:K48 I44:K44" xr:uid="{00000000-0002-0000-1400-000003000000}"/>
    <dataValidation allowBlank="1" showInputMessage="1" showErrorMessage="1" promptTitle="Projectomschrijving" prompt="Vul hier de projectomschrijving in" sqref="B14:C14" xr:uid="{00000000-0002-0000-1400-000004000000}"/>
    <dataValidation allowBlank="1" showInputMessage="1" showErrorMessage="1" promptTitle="Geplande startdatum" prompt="Geef de geplande startdatum van het project in." sqref="C15" xr:uid="{00000000-0002-0000-1400-000005000000}"/>
    <dataValidation allowBlank="1" showInputMessage="1" showErrorMessage="1" promptTitle="Werkelijke startdatum" prompt="Geef de werkelijke startdatum van het project in." sqref="C16" xr:uid="{00000000-0002-0000-1400-000006000000}"/>
    <dataValidation allowBlank="1" showInputMessage="1" showErrorMessage="1" promptTitle="Geplande einddatum" prompt="Geef de geplande einddatum van het project in (format dd-mm-jjj)." sqref="E15" xr:uid="{00000000-0002-0000-1400-000007000000}"/>
    <dataValidation allowBlank="1" showInputMessage="1" showErrorMessage="1" promptTitle="Werkelijke einddatum" prompt="Geef de werkelijke  einddatum van het project in (format dd-mm-jjj)." sqref="E16" xr:uid="{00000000-0002-0000-1400-000008000000}"/>
    <dataValidation allowBlank="1" showInputMessage="1" showErrorMessage="1" promptTitle="Naam waterschap" prompt="Kies uit het dropdownmenu het van toepassing zijnde waterschap" sqref="J10 J12" xr:uid="{00000000-0002-0000-1400-000009000000}"/>
    <dataValidation allowBlank="1" showInputMessage="1" showErrorMessage="1" promptTitle="Korte toelichting" prompt="Geef altijd een korte toelichting op dit onderdeel" sqref="V23:V48 V56:V83" xr:uid="{00000000-0002-0000-1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6AA77795-39D4-48D5-AE40-DB3255360F68}">
            <xm:f>NOT(ISERROR(SEARCH(#REF!,U24)))</xm:f>
            <xm:f>#REF!</xm:f>
            <x14:dxf>
              <fill>
                <patternFill>
                  <bgColor rgb="FF92D050"/>
                </patternFill>
              </fill>
            </x14:dxf>
          </x14:cfRule>
          <x14:cfRule type="containsText" priority="11" operator="containsText" id="{309613EA-B172-413F-8DD3-20922D32CB5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C55CE5EA-C1B6-48DE-96D5-C8B5045F6ED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6C93D82-B2BB-44D1-82C3-02B300B0A5BC}">
            <xm:f>NOT(ISERROR(SEARCH(#REF!,U67)))</xm:f>
            <xm:f>#REF!</xm:f>
            <x14:dxf>
              <fill>
                <patternFill>
                  <bgColor rgb="FFFF0000"/>
                </patternFill>
              </fill>
            </x14:dxf>
          </x14:cfRule>
          <x14:cfRule type="containsText" priority="5" operator="containsText" id="{1610F90D-D95A-46D7-8543-6DBEEE32F38B}">
            <xm:f>NOT(ISERROR(SEARCH(#REF!,U67)))</xm:f>
            <xm:f>#REF!</xm:f>
            <x14:dxf>
              <fill>
                <patternFill>
                  <bgColor rgb="FFFFFF00"/>
                </patternFill>
              </fill>
            </x14:dxf>
          </x14:cfRule>
          <x14:cfRule type="containsText" priority="6" operator="containsText" id="{294FC657-EACB-4862-9DB8-AE1AEA32A20A}">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B000000}">
          <x14:formula1>
            <xm:f>keuzelijsten!$C$2:$C$4</xm:f>
          </x14:formula1>
          <xm:sqref>I57:K58 I60:K60 I63:K63 B125:H125 V17 V50</xm:sqref>
        </x14:dataValidation>
        <x14:dataValidation type="list" allowBlank="1" showInputMessage="1" showErrorMessage="1" xr:uid="{00000000-0002-0000-1400-00000C000000}">
          <x14:formula1>
            <xm:f>keuzelijsten!$A$2:$A$6</xm:f>
          </x14:formula1>
          <xm:sqref>U24:U30 U32:U36 U38:U44 U46:U48 U79 U83 U64 U71 U62 U60</xm:sqref>
        </x14:dataValidation>
        <x14:dataValidation type="list" allowBlank="1" showInputMessage="1" showErrorMessage="1" xr:uid="{00000000-0002-0000-1400-00000D000000}">
          <x14:formula1>
            <xm:f>keuzelijsten!$A$9:$A$11</xm:f>
          </x14:formula1>
          <xm:sqref>U57:U59 U63 U67:U70 U73:U78 U81:U82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36">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19</v>
      </c>
    </row>
    <row r="4" spans="1:17" ht="43">
      <c r="A4" s="1" t="str">
        <f>"FORMAT BEGROTING &amp; VERANTWOORDING (DEELPROJECT " &amp; D1 &amp;")"</f>
        <v>FORMAT BEGROTING &amp; VERANTWOORDING (DEELPROJECT 19)</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19:</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019" priority="56" operator="lessThanOrEqual">
      <formula>0</formula>
    </cfRule>
    <cfRule type="cellIs" dxfId="1018" priority="55" operator="greaterThan">
      <formula>0</formula>
    </cfRule>
    <cfRule type="containsBlanks" dxfId="1017" priority="54">
      <formula>LEN(TRIM(E141))=0</formula>
    </cfRule>
  </conditionalFormatting>
  <conditionalFormatting sqref="I95 K95">
    <cfRule type="cellIs" dxfId="1016" priority="24" operator="lessThanOrEqual">
      <formula>0.25</formula>
    </cfRule>
    <cfRule type="cellIs" dxfId="1015" priority="25" operator="greaterThan">
      <formula>0.25</formula>
    </cfRule>
  </conditionalFormatting>
  <conditionalFormatting sqref="I96">
    <cfRule type="cellIs" dxfId="1014" priority="27" operator="equal">
      <formula>"Rijksbijdrage is maximaal 25% en dus akkoord"</formula>
    </cfRule>
    <cfRule type="cellIs" dxfId="1013" priority="26" operator="equal">
      <formula>"Rijksbijdrage is groter dan 25%; NIET TOEGESTAAN"</formula>
    </cfRule>
  </conditionalFormatting>
  <conditionalFormatting sqref="I108 K108">
    <cfRule type="cellIs" dxfId="1012" priority="21" operator="greaterThan">
      <formula>0.25</formula>
    </cfRule>
    <cfRule type="cellIs" dxfId="1011" priority="20" operator="lessThanOrEqual">
      <formula>0.25</formula>
    </cfRule>
  </conditionalFormatting>
  <conditionalFormatting sqref="I109">
    <cfRule type="cellIs" dxfId="1010" priority="22" operator="equal">
      <formula>"Rijksbijdrage is groter dan 25%; NIET TOEGESTAAN"</formula>
    </cfRule>
    <cfRule type="cellIs" dxfId="1009" priority="23" operator="equal">
      <formula>"Rijksbijdrage is maximaal 25% en dus akkoord"</formula>
    </cfRule>
  </conditionalFormatting>
  <conditionalFormatting sqref="I121 K121">
    <cfRule type="cellIs" dxfId="1008" priority="15" operator="lessThanOrEqual">
      <formula>0.25</formula>
    </cfRule>
    <cfRule type="cellIs" dxfId="1007" priority="16" operator="greaterThan">
      <formula>0.25</formula>
    </cfRule>
  </conditionalFormatting>
  <conditionalFormatting sqref="I122">
    <cfRule type="cellIs" dxfId="1006" priority="13" operator="equal">
      <formula>"Rijksbijdrage is groter dan 25%; NIET TOEGESTAAN"</formula>
    </cfRule>
    <cfRule type="cellIs" dxfId="1005" priority="14" operator="equal">
      <formula>"Rijksbijdrage is maximaal 25% en dus akkoord"</formula>
    </cfRule>
  </conditionalFormatting>
  <conditionalFormatting sqref="L141:L164">
    <cfRule type="cellIs" dxfId="1004" priority="69" operator="greaterThanOrEqual">
      <formula>0</formula>
    </cfRule>
    <cfRule type="containsBlanks" dxfId="1003" priority="61">
      <formula>LEN(TRIM(L141))=0</formula>
    </cfRule>
    <cfRule type="cellIs" dxfId="1002" priority="70" operator="lessThan">
      <formula>0</formula>
    </cfRule>
  </conditionalFormatting>
  <conditionalFormatting sqref="L166:L177">
    <cfRule type="cellIs" dxfId="1001" priority="68" operator="lessThan">
      <formula>0</formula>
    </cfRule>
    <cfRule type="containsBlanks" dxfId="1000" priority="62">
      <formula>LEN(TRIM(L166))=0</formula>
    </cfRule>
    <cfRule type="cellIs" dxfId="999" priority="67" operator="greaterThanOrEqual">
      <formula>0</formula>
    </cfRule>
  </conditionalFormatting>
  <conditionalFormatting sqref="S24:S48">
    <cfRule type="containsBlanks" dxfId="998" priority="32">
      <formula>LEN(TRIM(S24))=0</formula>
    </cfRule>
    <cfRule type="cellIs" dxfId="997" priority="33" operator="greaterThan">
      <formula>0</formula>
    </cfRule>
    <cfRule type="cellIs" dxfId="996" priority="34" operator="lessThanOrEqual">
      <formula>0</formula>
    </cfRule>
  </conditionalFormatting>
  <conditionalFormatting sqref="S57:S82">
    <cfRule type="cellIs" dxfId="995" priority="18" operator="greaterThanOrEqual">
      <formula>0</formula>
    </cfRule>
    <cfRule type="containsBlanks" dxfId="994" priority="17">
      <formula>LEN(TRIM(S57))=0</formula>
    </cfRule>
    <cfRule type="cellIs" dxfId="993" priority="19" operator="lessThan">
      <formula>0</formula>
    </cfRule>
  </conditionalFormatting>
  <conditionalFormatting sqref="S84:S87">
    <cfRule type="cellIs" dxfId="992" priority="29" operator="greaterThanOrEqual">
      <formula>0</formula>
    </cfRule>
    <cfRule type="cellIs" dxfId="991" priority="30" operator="lessThan">
      <formula>0</formula>
    </cfRule>
    <cfRule type="containsBlanks" dxfId="990" priority="28">
      <formula>LEN(TRIM(S84))=0</formula>
    </cfRule>
  </conditionalFormatting>
  <conditionalFormatting sqref="S91:S96">
    <cfRule type="containsBlanks" dxfId="989" priority="60">
      <formula>LEN(TRIM(S91))=0</formula>
    </cfRule>
    <cfRule type="cellIs" dxfId="988" priority="63" operator="greaterThanOrEqual">
      <formula>0</formula>
    </cfRule>
    <cfRule type="cellIs" dxfId="987" priority="64" operator="lessThan">
      <formula>0</formula>
    </cfRule>
  </conditionalFormatting>
  <conditionalFormatting sqref="S104:S109">
    <cfRule type="containsBlanks" dxfId="986" priority="37">
      <formula>LEN(TRIM(S104))=0</formula>
    </cfRule>
    <cfRule type="cellIs" dxfId="985" priority="39" operator="greaterThanOrEqual">
      <formula>0</formula>
    </cfRule>
    <cfRule type="cellIs" dxfId="984" priority="40" operator="lessThan">
      <formula>0</formula>
    </cfRule>
  </conditionalFormatting>
  <conditionalFormatting sqref="S117:S125">
    <cfRule type="containsBlanks" dxfId="983" priority="46">
      <formula>LEN(TRIM(S117))=0</formula>
    </cfRule>
    <cfRule type="cellIs" dxfId="982" priority="47" operator="greaterThanOrEqual">
      <formula>0</formula>
    </cfRule>
    <cfRule type="cellIs" dxfId="981" priority="48" operator="lessThan">
      <formula>0</formula>
    </cfRule>
  </conditionalFormatting>
  <conditionalFormatting sqref="U24:U30 U32:U36 U38:U44">
    <cfRule type="cellIs" dxfId="978" priority="8" operator="equal">
      <formula>"Gereed"</formula>
    </cfRule>
  </conditionalFormatting>
  <conditionalFormatting sqref="U46:U48">
    <cfRule type="cellIs" dxfId="977" priority="7" operator="equal">
      <formula>"Gereed"</formula>
    </cfRule>
  </conditionalFormatting>
  <conditionalFormatting sqref="U57:U60">
    <cfRule type="cellIs" dxfId="976" priority="3" operator="equal">
      <formula>"Gereed"</formula>
    </cfRule>
  </conditionalFormatting>
  <conditionalFormatting sqref="U62:U64">
    <cfRule type="cellIs" dxfId="974" priority="9" operator="equal">
      <formula>"Gereed"</formula>
    </cfRule>
  </conditionalFormatting>
  <conditionalFormatting sqref="U67:U71 U73:U79">
    <cfRule type="cellIs" dxfId="970" priority="2" operator="equal">
      <formula>"Gereed"</formula>
    </cfRule>
  </conditionalFormatting>
  <conditionalFormatting sqref="U81:U83">
    <cfRule type="cellIs" dxfId="96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500-000000000000}"/>
    <dataValidation allowBlank="1" showInputMessage="1" showErrorMessage="1" promptTitle="Werkelijke einddatum" prompt="Geef de werkelijke  einddatum van het project in (format dd-mm-jjj)." sqref="E16" xr:uid="{00000000-0002-0000-1500-000001000000}"/>
    <dataValidation allowBlank="1" showInputMessage="1" showErrorMessage="1" promptTitle="Geplande einddatum" prompt="Geef de geplande einddatum van het project in (format dd-mm-jjj)." sqref="E15" xr:uid="{00000000-0002-0000-1500-000002000000}"/>
    <dataValidation allowBlank="1" showInputMessage="1" showErrorMessage="1" promptTitle="Werkelijke startdatum" prompt="Geef de werkelijke startdatum van het project in." sqref="C16" xr:uid="{00000000-0002-0000-1500-000003000000}"/>
    <dataValidation allowBlank="1" showInputMessage="1" showErrorMessage="1" promptTitle="Geplande startdatum" prompt="Geef de geplande startdatum van het project in." sqref="C15" xr:uid="{00000000-0002-0000-1500-000004000000}"/>
    <dataValidation allowBlank="1" showInputMessage="1" showErrorMessage="1" promptTitle="Projectomschrijving" prompt="Vul hier de projectomschrijving in" sqref="B14:C14" xr:uid="{00000000-0002-0000-1500-000005000000}"/>
    <dataValidation allowBlank="1" showInputMessage="1" showErrorMessage="1" promptTitle="Sociale innovaties" prompt="Geef in deze cel zelf de eenheid aan die van toepassing is. " sqref="I46:K48 I44:K44" xr:uid="{00000000-0002-0000-1500-000006000000}"/>
    <dataValidation allowBlank="1" showInputMessage="1" showErrorMessage="1" promptTitle="Projectnaam:" prompt="Geef hier de projectnaam aan" sqref="B12:I12 B10:I10" xr:uid="{00000000-0002-0000-1500-000007000000}"/>
    <dataValidation allowBlank="1" showInputMessage="1" showErrorMessage="1" promptTitle="Geplande startdatum" prompt="Geef de geplande startdatum van het project in (format dd-mm-jjj)." sqref="B15" xr:uid="{00000000-0002-0000-1500-000008000000}"/>
    <dataValidation allowBlank="1" showInputMessage="1" showErrorMessage="1" promptTitle="Werkelijke startdatum" prompt="Geef de werkelijke startdatum van het project in (format dd-mm-jjj)." sqref="B16" xr:uid="{00000000-0002-0000-1500-000009000000}"/>
    <dataValidation allowBlank="1" showInputMessage="1" showErrorMessage="1" promptTitle="Korte toelichting" prompt="Geef altijd een korte toelichting op dit onderdeel" sqref="V23:V48 V56:V83" xr:uid="{00000000-0002-0000-1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F550E24E-1685-4825-AB5C-68F503817925}">
            <xm:f>NOT(ISERROR(SEARCH(#REF!,U24)))</xm:f>
            <xm:f>#REF!</xm:f>
            <x14:dxf>
              <fill>
                <patternFill>
                  <bgColor rgb="FF92D050"/>
                </patternFill>
              </fill>
            </x14:dxf>
          </x14:cfRule>
          <x14:cfRule type="containsText" priority="11" operator="containsText" id="{236E46CE-7A84-4176-A57D-58F35D6B6E4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60FC558A-13A7-4813-95E5-08BD12B2C8F7}">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797C483-818E-4ABF-B5D2-344F2B80A4A2}">
            <xm:f>NOT(ISERROR(SEARCH(#REF!,U67)))</xm:f>
            <xm:f>#REF!</xm:f>
            <x14:dxf>
              <fill>
                <patternFill>
                  <bgColor rgb="FFFF0000"/>
                </patternFill>
              </fill>
            </x14:dxf>
          </x14:cfRule>
          <x14:cfRule type="containsText" priority="5" operator="containsText" id="{29B51F78-ADA3-457D-B7BB-C821A831AC10}">
            <xm:f>NOT(ISERROR(SEARCH(#REF!,U67)))</xm:f>
            <xm:f>#REF!</xm:f>
            <x14:dxf>
              <fill>
                <patternFill>
                  <bgColor rgb="FFFFFF00"/>
                </patternFill>
              </fill>
            </x14:dxf>
          </x14:cfRule>
          <x14:cfRule type="containsText" priority="6" operator="containsText" id="{C91A28E4-123F-470D-8EC6-F5F0A46D192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500-00000B000000}">
          <x14:formula1>
            <xm:f>keuzelijsten!$A$2:$A$6</xm:f>
          </x14:formula1>
          <xm:sqref>U24:U30 U32:U36 U38:U44 U46:U48 U79 U83 U64 U71 U62 U60</xm:sqref>
        </x14:dataValidation>
        <x14:dataValidation type="list" allowBlank="1" showInputMessage="1" showErrorMessage="1" xr:uid="{00000000-0002-0000-1500-00000C000000}">
          <x14:formula1>
            <xm:f>keuzelijsten!$C$2:$C$4</xm:f>
          </x14:formula1>
          <xm:sqref>I57:K58 I60:K60 I63:K63 B125:H125 V17 V50</xm:sqref>
        </x14:dataValidation>
        <x14:dataValidation type="list" allowBlank="1" showInputMessage="1" showErrorMessage="1" xr:uid="{00000000-0002-0000-1500-00000D000000}">
          <x14:formula1>
            <xm:f>keuzelijsten!$A$9:$A$11</xm:f>
          </x14:formula1>
          <xm:sqref>U57:U59 U63 U67:U70 U73:U78 U81:U82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37">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20</v>
      </c>
    </row>
    <row r="4" spans="1:17" ht="43">
      <c r="A4" s="1" t="str">
        <f>"FORMAT BEGROTING &amp; VERANTWOORDING (DEELPROJECT " &amp; D1 &amp;")"</f>
        <v>FORMAT BEGROTING &amp; VERANTWOORDING (DEELPROJECT 20)</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20:</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968" priority="56" operator="lessThanOrEqual">
      <formula>0</formula>
    </cfRule>
    <cfRule type="cellIs" dxfId="967" priority="55" operator="greaterThan">
      <formula>0</formula>
    </cfRule>
    <cfRule type="containsBlanks" dxfId="966" priority="54">
      <formula>LEN(TRIM(E141))=0</formula>
    </cfRule>
  </conditionalFormatting>
  <conditionalFormatting sqref="I95 K95">
    <cfRule type="cellIs" dxfId="965" priority="24" operator="lessThanOrEqual">
      <formula>0.25</formula>
    </cfRule>
    <cfRule type="cellIs" dxfId="964" priority="25" operator="greaterThan">
      <formula>0.25</formula>
    </cfRule>
  </conditionalFormatting>
  <conditionalFormatting sqref="I96">
    <cfRule type="cellIs" dxfId="963" priority="27" operator="equal">
      <formula>"Rijksbijdrage is maximaal 25% en dus akkoord"</formula>
    </cfRule>
    <cfRule type="cellIs" dxfId="962" priority="26" operator="equal">
      <formula>"Rijksbijdrage is groter dan 25%; NIET TOEGESTAAN"</formula>
    </cfRule>
  </conditionalFormatting>
  <conditionalFormatting sqref="I108 K108">
    <cfRule type="cellIs" dxfId="961" priority="21" operator="greaterThan">
      <formula>0.25</formula>
    </cfRule>
    <cfRule type="cellIs" dxfId="960" priority="20" operator="lessThanOrEqual">
      <formula>0.25</formula>
    </cfRule>
  </conditionalFormatting>
  <conditionalFormatting sqref="I109">
    <cfRule type="cellIs" dxfId="959" priority="22" operator="equal">
      <formula>"Rijksbijdrage is groter dan 25%; NIET TOEGESTAAN"</formula>
    </cfRule>
    <cfRule type="cellIs" dxfId="958" priority="23" operator="equal">
      <formula>"Rijksbijdrage is maximaal 25% en dus akkoord"</formula>
    </cfRule>
  </conditionalFormatting>
  <conditionalFormatting sqref="I121 K121">
    <cfRule type="cellIs" dxfId="957" priority="15" operator="lessThanOrEqual">
      <formula>0.25</formula>
    </cfRule>
    <cfRule type="cellIs" dxfId="956" priority="16" operator="greaterThan">
      <formula>0.25</formula>
    </cfRule>
  </conditionalFormatting>
  <conditionalFormatting sqref="I122">
    <cfRule type="cellIs" dxfId="955" priority="13" operator="equal">
      <formula>"Rijksbijdrage is groter dan 25%; NIET TOEGESTAAN"</formula>
    </cfRule>
    <cfRule type="cellIs" dxfId="954" priority="14" operator="equal">
      <formula>"Rijksbijdrage is maximaal 25% en dus akkoord"</formula>
    </cfRule>
  </conditionalFormatting>
  <conditionalFormatting sqref="L141:L164">
    <cfRule type="cellIs" dxfId="953" priority="69" operator="greaterThanOrEqual">
      <formula>0</formula>
    </cfRule>
    <cfRule type="containsBlanks" dxfId="952" priority="61">
      <formula>LEN(TRIM(L141))=0</formula>
    </cfRule>
    <cfRule type="cellIs" dxfId="951" priority="70" operator="lessThan">
      <formula>0</formula>
    </cfRule>
  </conditionalFormatting>
  <conditionalFormatting sqref="L166:L177">
    <cfRule type="cellIs" dxfId="950" priority="68" operator="lessThan">
      <formula>0</formula>
    </cfRule>
    <cfRule type="containsBlanks" dxfId="949" priority="62">
      <formula>LEN(TRIM(L166))=0</formula>
    </cfRule>
    <cfRule type="cellIs" dxfId="948" priority="67" operator="greaterThanOrEqual">
      <formula>0</formula>
    </cfRule>
  </conditionalFormatting>
  <conditionalFormatting sqref="S24:S48">
    <cfRule type="containsBlanks" dxfId="947" priority="32">
      <formula>LEN(TRIM(S24))=0</formula>
    </cfRule>
    <cfRule type="cellIs" dxfId="946" priority="33" operator="greaterThan">
      <formula>0</formula>
    </cfRule>
    <cfRule type="cellIs" dxfId="945" priority="34" operator="lessThanOrEqual">
      <formula>0</formula>
    </cfRule>
  </conditionalFormatting>
  <conditionalFormatting sqref="S57:S82">
    <cfRule type="cellIs" dxfId="944" priority="18" operator="greaterThanOrEqual">
      <formula>0</formula>
    </cfRule>
    <cfRule type="containsBlanks" dxfId="943" priority="17">
      <formula>LEN(TRIM(S57))=0</formula>
    </cfRule>
    <cfRule type="cellIs" dxfId="942" priority="19" operator="lessThan">
      <formula>0</formula>
    </cfRule>
  </conditionalFormatting>
  <conditionalFormatting sqref="S84:S87">
    <cfRule type="cellIs" dxfId="941" priority="29" operator="greaterThanOrEqual">
      <formula>0</formula>
    </cfRule>
    <cfRule type="cellIs" dxfId="940" priority="30" operator="lessThan">
      <formula>0</formula>
    </cfRule>
    <cfRule type="containsBlanks" dxfId="939" priority="28">
      <formula>LEN(TRIM(S84))=0</formula>
    </cfRule>
  </conditionalFormatting>
  <conditionalFormatting sqref="S91:S96">
    <cfRule type="containsBlanks" dxfId="938" priority="60">
      <formula>LEN(TRIM(S91))=0</formula>
    </cfRule>
    <cfRule type="cellIs" dxfId="937" priority="63" operator="greaterThanOrEqual">
      <formula>0</formula>
    </cfRule>
    <cfRule type="cellIs" dxfId="936" priority="64" operator="lessThan">
      <formula>0</formula>
    </cfRule>
  </conditionalFormatting>
  <conditionalFormatting sqref="S104:S109">
    <cfRule type="containsBlanks" dxfId="935" priority="37">
      <formula>LEN(TRIM(S104))=0</formula>
    </cfRule>
    <cfRule type="cellIs" dxfId="934" priority="39" operator="greaterThanOrEqual">
      <formula>0</formula>
    </cfRule>
    <cfRule type="cellIs" dxfId="933" priority="40" operator="lessThan">
      <formula>0</formula>
    </cfRule>
  </conditionalFormatting>
  <conditionalFormatting sqref="S117:S125">
    <cfRule type="containsBlanks" dxfId="932" priority="46">
      <formula>LEN(TRIM(S117))=0</formula>
    </cfRule>
    <cfRule type="cellIs" dxfId="931" priority="47" operator="greaterThanOrEqual">
      <formula>0</formula>
    </cfRule>
    <cfRule type="cellIs" dxfId="930" priority="48" operator="lessThan">
      <formula>0</formula>
    </cfRule>
  </conditionalFormatting>
  <conditionalFormatting sqref="U24:U30 U32:U36 U38:U44">
    <cfRule type="cellIs" dxfId="927" priority="8" operator="equal">
      <formula>"Gereed"</formula>
    </cfRule>
  </conditionalFormatting>
  <conditionalFormatting sqref="U46:U48">
    <cfRule type="cellIs" dxfId="926" priority="7" operator="equal">
      <formula>"Gereed"</formula>
    </cfRule>
  </conditionalFormatting>
  <conditionalFormatting sqref="U57:U60">
    <cfRule type="cellIs" dxfId="925" priority="3" operator="equal">
      <formula>"Gereed"</formula>
    </cfRule>
  </conditionalFormatting>
  <conditionalFormatting sqref="U62:U64">
    <cfRule type="cellIs" dxfId="923" priority="9" operator="equal">
      <formula>"Gereed"</formula>
    </cfRule>
  </conditionalFormatting>
  <conditionalFormatting sqref="U67:U71 U73:U79">
    <cfRule type="cellIs" dxfId="919" priority="2" operator="equal">
      <formula>"Gereed"</formula>
    </cfRule>
  </conditionalFormatting>
  <conditionalFormatting sqref="U81:U83">
    <cfRule type="cellIs" dxfId="91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600-000000000000}"/>
    <dataValidation allowBlank="1" showInputMessage="1" showErrorMessage="1" promptTitle="Geplande startdatum" prompt="Geef de geplande startdatum van het project in (format dd-mm-jjj)." sqref="B15" xr:uid="{00000000-0002-0000-1600-000001000000}"/>
    <dataValidation allowBlank="1" showInputMessage="1" showErrorMessage="1" promptTitle="Projectnaam:" prompt="Geef hier de projectnaam aan" sqref="B12:I12 B10:I10" xr:uid="{00000000-0002-0000-1600-000002000000}"/>
    <dataValidation allowBlank="1" showInputMessage="1" showErrorMessage="1" promptTitle="Sociale innovaties" prompt="Geef in deze cel zelf de eenheid aan die van toepassing is. " sqref="I46:K48 I44:K44" xr:uid="{00000000-0002-0000-1600-000003000000}"/>
    <dataValidation allowBlank="1" showInputMessage="1" showErrorMessage="1" promptTitle="Projectomschrijving" prompt="Vul hier de projectomschrijving in" sqref="B14:C14" xr:uid="{00000000-0002-0000-1600-000004000000}"/>
    <dataValidation allowBlank="1" showInputMessage="1" showErrorMessage="1" promptTitle="Geplande startdatum" prompt="Geef de geplande startdatum van het project in." sqref="C15" xr:uid="{00000000-0002-0000-1600-000005000000}"/>
    <dataValidation allowBlank="1" showInputMessage="1" showErrorMessage="1" promptTitle="Werkelijke startdatum" prompt="Geef de werkelijke startdatum van het project in." sqref="C16" xr:uid="{00000000-0002-0000-1600-000006000000}"/>
    <dataValidation allowBlank="1" showInputMessage="1" showErrorMessage="1" promptTitle="Geplande einddatum" prompt="Geef de geplande einddatum van het project in (format dd-mm-jjj)." sqref="E15" xr:uid="{00000000-0002-0000-1600-000007000000}"/>
    <dataValidation allowBlank="1" showInputMessage="1" showErrorMessage="1" promptTitle="Werkelijke einddatum" prompt="Geef de werkelijke  einddatum van het project in (format dd-mm-jjj)." sqref="E16" xr:uid="{00000000-0002-0000-1600-000008000000}"/>
    <dataValidation allowBlank="1" showInputMessage="1" showErrorMessage="1" promptTitle="Naam waterschap" prompt="Kies uit het dropdownmenu het van toepassing zijnde waterschap" sqref="J10 J12" xr:uid="{00000000-0002-0000-1600-000009000000}"/>
    <dataValidation allowBlank="1" showInputMessage="1" showErrorMessage="1" promptTitle="Korte toelichting" prompt="Geef altijd een korte toelichting op dit onderdeel" sqref="V23:V48 V56:V83" xr:uid="{00000000-0002-0000-1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190FC85-E584-4BB8-9083-5714804706AD}">
            <xm:f>NOT(ISERROR(SEARCH(#REF!,U24)))</xm:f>
            <xm:f>#REF!</xm:f>
            <x14:dxf>
              <fill>
                <patternFill>
                  <bgColor rgb="FF92D050"/>
                </patternFill>
              </fill>
            </x14:dxf>
          </x14:cfRule>
          <x14:cfRule type="containsText" priority="11" operator="containsText" id="{4BCFC1BD-FFA1-49A8-965F-BD1A25C8476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A31E43A-CBA7-468D-A706-4B49A8302B8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AF16E16-4D8D-45C2-B09A-7292D9F89832}">
            <xm:f>NOT(ISERROR(SEARCH(#REF!,U67)))</xm:f>
            <xm:f>#REF!</xm:f>
            <x14:dxf>
              <fill>
                <patternFill>
                  <bgColor rgb="FFFF0000"/>
                </patternFill>
              </fill>
            </x14:dxf>
          </x14:cfRule>
          <x14:cfRule type="containsText" priority="5" operator="containsText" id="{3DF899D1-1750-4CEE-B007-6C07A3BB8BB2}">
            <xm:f>NOT(ISERROR(SEARCH(#REF!,U67)))</xm:f>
            <xm:f>#REF!</xm:f>
            <x14:dxf>
              <fill>
                <patternFill>
                  <bgColor rgb="FFFFFF00"/>
                </patternFill>
              </fill>
            </x14:dxf>
          </x14:cfRule>
          <x14:cfRule type="containsText" priority="6" operator="containsText" id="{23268689-94FD-4FFC-AD54-E46E09A4F909}">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600-00000B000000}">
          <x14:formula1>
            <xm:f>keuzelijsten!$C$2:$C$4</xm:f>
          </x14:formula1>
          <xm:sqref>I57:K58 I60:K60 I63:K63 B125:H125 V17 V50</xm:sqref>
        </x14:dataValidation>
        <x14:dataValidation type="list" allowBlank="1" showInputMessage="1" showErrorMessage="1" xr:uid="{00000000-0002-0000-1600-00000C000000}">
          <x14:formula1>
            <xm:f>keuzelijsten!$A$2:$A$6</xm:f>
          </x14:formula1>
          <xm:sqref>U24:U30 U32:U36 U38:U44 U46:U48 U79 U83 U64 U71 U62 U60</xm:sqref>
        </x14:dataValidation>
        <x14:dataValidation type="list" allowBlank="1" showInputMessage="1" showErrorMessage="1" xr:uid="{00000000-0002-0000-1600-00000D000000}">
          <x14:formula1>
            <xm:f>keuzelijsten!$A$9:$A$11</xm:f>
          </x14:formula1>
          <xm:sqref>U57:U59 U63 U67:U70 U73:U78 U81:U82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38">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21</v>
      </c>
    </row>
    <row r="4" spans="1:17" ht="43">
      <c r="A4" s="1" t="str">
        <f>"FORMAT BEGROTING &amp; VERANTWOORDING (DEELPROJECT " &amp; D1 &amp;")"</f>
        <v>FORMAT BEGROTING &amp; VERANTWOORDING (DEELPROJECT 21)</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21:</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917" priority="56" operator="lessThanOrEqual">
      <formula>0</formula>
    </cfRule>
    <cfRule type="cellIs" dxfId="916" priority="55" operator="greaterThan">
      <formula>0</formula>
    </cfRule>
    <cfRule type="containsBlanks" dxfId="915" priority="54">
      <formula>LEN(TRIM(E141))=0</formula>
    </cfRule>
  </conditionalFormatting>
  <conditionalFormatting sqref="I95 K95">
    <cfRule type="cellIs" dxfId="914" priority="24" operator="lessThanOrEqual">
      <formula>0.25</formula>
    </cfRule>
    <cfRule type="cellIs" dxfId="913" priority="25" operator="greaterThan">
      <formula>0.25</formula>
    </cfRule>
  </conditionalFormatting>
  <conditionalFormatting sqref="I96">
    <cfRule type="cellIs" dxfId="912" priority="27" operator="equal">
      <formula>"Rijksbijdrage is maximaal 25% en dus akkoord"</formula>
    </cfRule>
    <cfRule type="cellIs" dxfId="911" priority="26" operator="equal">
      <formula>"Rijksbijdrage is groter dan 25%; NIET TOEGESTAAN"</formula>
    </cfRule>
  </conditionalFormatting>
  <conditionalFormatting sqref="I108 K108">
    <cfRule type="cellIs" dxfId="910" priority="21" operator="greaterThan">
      <formula>0.25</formula>
    </cfRule>
    <cfRule type="cellIs" dxfId="909" priority="20" operator="lessThanOrEqual">
      <formula>0.25</formula>
    </cfRule>
  </conditionalFormatting>
  <conditionalFormatting sqref="I109">
    <cfRule type="cellIs" dxfId="908" priority="22" operator="equal">
      <formula>"Rijksbijdrage is groter dan 25%; NIET TOEGESTAAN"</formula>
    </cfRule>
    <cfRule type="cellIs" dxfId="907" priority="23" operator="equal">
      <formula>"Rijksbijdrage is maximaal 25% en dus akkoord"</formula>
    </cfRule>
  </conditionalFormatting>
  <conditionalFormatting sqref="I121 K121">
    <cfRule type="cellIs" dxfId="906" priority="15" operator="lessThanOrEqual">
      <formula>0.25</formula>
    </cfRule>
    <cfRule type="cellIs" dxfId="905" priority="16" operator="greaterThan">
      <formula>0.25</formula>
    </cfRule>
  </conditionalFormatting>
  <conditionalFormatting sqref="I122">
    <cfRule type="cellIs" dxfId="904" priority="13" operator="equal">
      <formula>"Rijksbijdrage is groter dan 25%; NIET TOEGESTAAN"</formula>
    </cfRule>
    <cfRule type="cellIs" dxfId="903" priority="14" operator="equal">
      <formula>"Rijksbijdrage is maximaal 25% en dus akkoord"</formula>
    </cfRule>
  </conditionalFormatting>
  <conditionalFormatting sqref="L141:L164">
    <cfRule type="cellIs" dxfId="902" priority="69" operator="greaterThanOrEqual">
      <formula>0</formula>
    </cfRule>
    <cfRule type="containsBlanks" dxfId="901" priority="61">
      <formula>LEN(TRIM(L141))=0</formula>
    </cfRule>
    <cfRule type="cellIs" dxfId="900" priority="70" operator="lessThan">
      <formula>0</formula>
    </cfRule>
  </conditionalFormatting>
  <conditionalFormatting sqref="L166:L177">
    <cfRule type="cellIs" dxfId="899" priority="68" operator="lessThan">
      <formula>0</formula>
    </cfRule>
    <cfRule type="containsBlanks" dxfId="898" priority="62">
      <formula>LEN(TRIM(L166))=0</formula>
    </cfRule>
    <cfRule type="cellIs" dxfId="897" priority="67" operator="greaterThanOrEqual">
      <formula>0</formula>
    </cfRule>
  </conditionalFormatting>
  <conditionalFormatting sqref="S24:S48">
    <cfRule type="containsBlanks" dxfId="896" priority="32">
      <formula>LEN(TRIM(S24))=0</formula>
    </cfRule>
    <cfRule type="cellIs" dxfId="895" priority="33" operator="greaterThan">
      <formula>0</formula>
    </cfRule>
    <cfRule type="cellIs" dxfId="894" priority="34" operator="lessThanOrEqual">
      <formula>0</formula>
    </cfRule>
  </conditionalFormatting>
  <conditionalFormatting sqref="S57:S82">
    <cfRule type="cellIs" dxfId="893" priority="18" operator="greaterThanOrEqual">
      <formula>0</formula>
    </cfRule>
    <cfRule type="containsBlanks" dxfId="892" priority="17">
      <formula>LEN(TRIM(S57))=0</formula>
    </cfRule>
    <cfRule type="cellIs" dxfId="891" priority="19" operator="lessThan">
      <formula>0</formula>
    </cfRule>
  </conditionalFormatting>
  <conditionalFormatting sqref="S84:S87">
    <cfRule type="cellIs" dxfId="890" priority="29" operator="greaterThanOrEqual">
      <formula>0</formula>
    </cfRule>
    <cfRule type="cellIs" dxfId="889" priority="30" operator="lessThan">
      <formula>0</formula>
    </cfRule>
    <cfRule type="containsBlanks" dxfId="888" priority="28">
      <formula>LEN(TRIM(S84))=0</formula>
    </cfRule>
  </conditionalFormatting>
  <conditionalFormatting sqref="S91:S96">
    <cfRule type="containsBlanks" dxfId="887" priority="60">
      <formula>LEN(TRIM(S91))=0</formula>
    </cfRule>
    <cfRule type="cellIs" dxfId="886" priority="63" operator="greaterThanOrEqual">
      <formula>0</formula>
    </cfRule>
    <cfRule type="cellIs" dxfId="885" priority="64" operator="lessThan">
      <formula>0</formula>
    </cfRule>
  </conditionalFormatting>
  <conditionalFormatting sqref="S104:S109">
    <cfRule type="containsBlanks" dxfId="884" priority="37">
      <formula>LEN(TRIM(S104))=0</formula>
    </cfRule>
    <cfRule type="cellIs" dxfId="883" priority="39" operator="greaterThanOrEqual">
      <formula>0</formula>
    </cfRule>
    <cfRule type="cellIs" dxfId="882" priority="40" operator="lessThan">
      <formula>0</formula>
    </cfRule>
  </conditionalFormatting>
  <conditionalFormatting sqref="S117:S125">
    <cfRule type="containsBlanks" dxfId="881" priority="46">
      <formula>LEN(TRIM(S117))=0</formula>
    </cfRule>
    <cfRule type="cellIs" dxfId="880" priority="47" operator="greaterThanOrEqual">
      <formula>0</formula>
    </cfRule>
    <cfRule type="cellIs" dxfId="879" priority="48" operator="lessThan">
      <formula>0</formula>
    </cfRule>
  </conditionalFormatting>
  <conditionalFormatting sqref="U24:U30 U32:U36 U38:U44">
    <cfRule type="cellIs" dxfId="876" priority="8" operator="equal">
      <formula>"Gereed"</formula>
    </cfRule>
  </conditionalFormatting>
  <conditionalFormatting sqref="U46:U48">
    <cfRule type="cellIs" dxfId="875" priority="7" operator="equal">
      <formula>"Gereed"</formula>
    </cfRule>
  </conditionalFormatting>
  <conditionalFormatting sqref="U57:U60">
    <cfRule type="cellIs" dxfId="874" priority="3" operator="equal">
      <formula>"Gereed"</formula>
    </cfRule>
  </conditionalFormatting>
  <conditionalFormatting sqref="U62:U64">
    <cfRule type="cellIs" dxfId="872" priority="9" operator="equal">
      <formula>"Gereed"</formula>
    </cfRule>
  </conditionalFormatting>
  <conditionalFormatting sqref="U67:U71 U73:U79">
    <cfRule type="cellIs" dxfId="868" priority="2" operator="equal">
      <formula>"Gereed"</formula>
    </cfRule>
  </conditionalFormatting>
  <conditionalFormatting sqref="U81:U83">
    <cfRule type="cellIs" dxfId="86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700-000000000000}"/>
    <dataValidation allowBlank="1" showInputMessage="1" showErrorMessage="1" promptTitle="Werkelijke einddatum" prompt="Geef de werkelijke  einddatum van het project in (format dd-mm-jjj)." sqref="E16" xr:uid="{00000000-0002-0000-1700-000001000000}"/>
    <dataValidation allowBlank="1" showInputMessage="1" showErrorMessage="1" promptTitle="Geplande einddatum" prompt="Geef de geplande einddatum van het project in (format dd-mm-jjj)." sqref="E15" xr:uid="{00000000-0002-0000-1700-000002000000}"/>
    <dataValidation allowBlank="1" showInputMessage="1" showErrorMessage="1" promptTitle="Werkelijke startdatum" prompt="Geef de werkelijke startdatum van het project in." sqref="C16" xr:uid="{00000000-0002-0000-1700-000003000000}"/>
    <dataValidation allowBlank="1" showInputMessage="1" showErrorMessage="1" promptTitle="Geplande startdatum" prompt="Geef de geplande startdatum van het project in." sqref="C15" xr:uid="{00000000-0002-0000-1700-000004000000}"/>
    <dataValidation allowBlank="1" showInputMessage="1" showErrorMessage="1" promptTitle="Projectomschrijving" prompt="Vul hier de projectomschrijving in" sqref="B14:C14" xr:uid="{00000000-0002-0000-1700-000005000000}"/>
    <dataValidation allowBlank="1" showInputMessage="1" showErrorMessage="1" promptTitle="Sociale innovaties" prompt="Geef in deze cel zelf de eenheid aan die van toepassing is. " sqref="I46:K48 I44:K44" xr:uid="{00000000-0002-0000-1700-000006000000}"/>
    <dataValidation allowBlank="1" showInputMessage="1" showErrorMessage="1" promptTitle="Projectnaam:" prompt="Geef hier de projectnaam aan" sqref="B12:I12 B10:I10" xr:uid="{00000000-0002-0000-1700-000007000000}"/>
    <dataValidation allowBlank="1" showInputMessage="1" showErrorMessage="1" promptTitle="Geplande startdatum" prompt="Geef de geplande startdatum van het project in (format dd-mm-jjj)." sqref="B15" xr:uid="{00000000-0002-0000-1700-000008000000}"/>
    <dataValidation allowBlank="1" showInputMessage="1" showErrorMessage="1" promptTitle="Werkelijke startdatum" prompt="Geef de werkelijke startdatum van het project in (format dd-mm-jjj)." sqref="B16" xr:uid="{00000000-0002-0000-1700-000009000000}"/>
    <dataValidation allowBlank="1" showInputMessage="1" showErrorMessage="1" promptTitle="Korte toelichting" prompt="Geef altijd een korte toelichting op dit onderdeel" sqref="V23:V48 V56:V83" xr:uid="{00000000-0002-0000-1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8AFA2C4-3BCD-464C-B752-6C951A4D3D89}">
            <xm:f>NOT(ISERROR(SEARCH(#REF!,U24)))</xm:f>
            <xm:f>#REF!</xm:f>
            <x14:dxf>
              <fill>
                <patternFill>
                  <bgColor rgb="FF92D050"/>
                </patternFill>
              </fill>
            </x14:dxf>
          </x14:cfRule>
          <x14:cfRule type="containsText" priority="11" operator="containsText" id="{1C0C6002-01F7-43A6-B336-355CDD0740F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D18B7AD7-046A-47A5-BD4D-B8807877138D}">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352FE078-3B22-468A-87AF-70A9E6B2AEB7}">
            <xm:f>NOT(ISERROR(SEARCH(#REF!,U67)))</xm:f>
            <xm:f>#REF!</xm:f>
            <x14:dxf>
              <fill>
                <patternFill>
                  <bgColor rgb="FFFF0000"/>
                </patternFill>
              </fill>
            </x14:dxf>
          </x14:cfRule>
          <x14:cfRule type="containsText" priority="5" operator="containsText" id="{B67F61D6-0883-4EB5-9FE6-D07DE30F0DB6}">
            <xm:f>NOT(ISERROR(SEARCH(#REF!,U67)))</xm:f>
            <xm:f>#REF!</xm:f>
            <x14:dxf>
              <fill>
                <patternFill>
                  <bgColor rgb="FFFFFF00"/>
                </patternFill>
              </fill>
            </x14:dxf>
          </x14:cfRule>
          <x14:cfRule type="containsText" priority="6" operator="containsText" id="{C78597E8-DA89-439E-9EB3-B0EFD958E3E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B000000}">
          <x14:formula1>
            <xm:f>keuzelijsten!$A$2:$A$6</xm:f>
          </x14:formula1>
          <xm:sqref>U24:U30 U32:U36 U38:U44 U46:U48 U79 U83 U64 U71 U62 U60</xm:sqref>
        </x14:dataValidation>
        <x14:dataValidation type="list" allowBlank="1" showInputMessage="1" showErrorMessage="1" xr:uid="{00000000-0002-0000-1700-00000C000000}">
          <x14:formula1>
            <xm:f>keuzelijsten!$C$2:$C$4</xm:f>
          </x14:formula1>
          <xm:sqref>I57:K58 I60:K60 I63:K63 B125:H125 V17 V50</xm:sqref>
        </x14:dataValidation>
        <x14:dataValidation type="list" allowBlank="1" showInputMessage="1" showErrorMessage="1" xr:uid="{00000000-0002-0000-1700-00000D000000}">
          <x14:formula1>
            <xm:f>keuzelijsten!$A$9:$A$11</xm:f>
          </x14:formula1>
          <xm:sqref>U57:U59 U63 U67:U70 U73:U78 U81:U82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39">
    <pageSetUpPr fitToPage="1"/>
  </sheetPr>
  <dimension ref="A1:V179"/>
  <sheetViews>
    <sheetView showGridLines="0" topLeftCell="A7"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22</v>
      </c>
    </row>
    <row r="4" spans="1:17" ht="43">
      <c r="A4" s="1" t="str">
        <f>"FORMAT BEGROTING &amp; VERANTWOORDING (DEELPROJECT " &amp; D1 &amp;")"</f>
        <v>FORMAT BEGROTING &amp; VERANTWOORDING (DEELPROJECT 22)</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22:</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866" priority="56" operator="lessThanOrEqual">
      <formula>0</formula>
    </cfRule>
    <cfRule type="cellIs" dxfId="865" priority="55" operator="greaterThan">
      <formula>0</formula>
    </cfRule>
    <cfRule type="containsBlanks" dxfId="864" priority="54">
      <formula>LEN(TRIM(E141))=0</formula>
    </cfRule>
  </conditionalFormatting>
  <conditionalFormatting sqref="I95 K95">
    <cfRule type="cellIs" dxfId="863" priority="24" operator="lessThanOrEqual">
      <formula>0.25</formula>
    </cfRule>
    <cfRule type="cellIs" dxfId="862" priority="25" operator="greaterThan">
      <formula>0.25</formula>
    </cfRule>
  </conditionalFormatting>
  <conditionalFormatting sqref="I96">
    <cfRule type="cellIs" dxfId="861" priority="27" operator="equal">
      <formula>"Rijksbijdrage is maximaal 25% en dus akkoord"</formula>
    </cfRule>
    <cfRule type="cellIs" dxfId="860" priority="26" operator="equal">
      <formula>"Rijksbijdrage is groter dan 25%; NIET TOEGESTAAN"</formula>
    </cfRule>
  </conditionalFormatting>
  <conditionalFormatting sqref="I108 K108">
    <cfRule type="cellIs" dxfId="859" priority="21" operator="greaterThan">
      <formula>0.25</formula>
    </cfRule>
    <cfRule type="cellIs" dxfId="858" priority="20" operator="lessThanOrEqual">
      <formula>0.25</formula>
    </cfRule>
  </conditionalFormatting>
  <conditionalFormatting sqref="I109">
    <cfRule type="cellIs" dxfId="857" priority="22" operator="equal">
      <formula>"Rijksbijdrage is groter dan 25%; NIET TOEGESTAAN"</formula>
    </cfRule>
    <cfRule type="cellIs" dxfId="856" priority="23" operator="equal">
      <formula>"Rijksbijdrage is maximaal 25% en dus akkoord"</formula>
    </cfRule>
  </conditionalFormatting>
  <conditionalFormatting sqref="I121 K121">
    <cfRule type="cellIs" dxfId="855" priority="15" operator="lessThanOrEqual">
      <formula>0.25</formula>
    </cfRule>
    <cfRule type="cellIs" dxfId="854" priority="16" operator="greaterThan">
      <formula>0.25</formula>
    </cfRule>
  </conditionalFormatting>
  <conditionalFormatting sqref="I122">
    <cfRule type="cellIs" dxfId="853" priority="13" operator="equal">
      <formula>"Rijksbijdrage is groter dan 25%; NIET TOEGESTAAN"</formula>
    </cfRule>
    <cfRule type="cellIs" dxfId="852" priority="14" operator="equal">
      <formula>"Rijksbijdrage is maximaal 25% en dus akkoord"</formula>
    </cfRule>
  </conditionalFormatting>
  <conditionalFormatting sqref="L141:L164">
    <cfRule type="cellIs" dxfId="851" priority="69" operator="greaterThanOrEqual">
      <formula>0</formula>
    </cfRule>
    <cfRule type="containsBlanks" dxfId="850" priority="61">
      <formula>LEN(TRIM(L141))=0</formula>
    </cfRule>
    <cfRule type="cellIs" dxfId="849" priority="70" operator="lessThan">
      <formula>0</formula>
    </cfRule>
  </conditionalFormatting>
  <conditionalFormatting sqref="L166:L177">
    <cfRule type="cellIs" dxfId="848" priority="68" operator="lessThan">
      <formula>0</formula>
    </cfRule>
    <cfRule type="containsBlanks" dxfId="847" priority="62">
      <formula>LEN(TRIM(L166))=0</formula>
    </cfRule>
    <cfRule type="cellIs" dxfId="846" priority="67" operator="greaterThanOrEqual">
      <formula>0</formula>
    </cfRule>
  </conditionalFormatting>
  <conditionalFormatting sqref="S24:S48">
    <cfRule type="containsBlanks" dxfId="845" priority="32">
      <formula>LEN(TRIM(S24))=0</formula>
    </cfRule>
    <cfRule type="cellIs" dxfId="844" priority="33" operator="greaterThan">
      <formula>0</formula>
    </cfRule>
    <cfRule type="cellIs" dxfId="843" priority="34" operator="lessThanOrEqual">
      <formula>0</formula>
    </cfRule>
  </conditionalFormatting>
  <conditionalFormatting sqref="S57:S82">
    <cfRule type="cellIs" dxfId="842" priority="18" operator="greaterThanOrEqual">
      <formula>0</formula>
    </cfRule>
    <cfRule type="containsBlanks" dxfId="841" priority="17">
      <formula>LEN(TRIM(S57))=0</formula>
    </cfRule>
    <cfRule type="cellIs" dxfId="840" priority="19" operator="lessThan">
      <formula>0</formula>
    </cfRule>
  </conditionalFormatting>
  <conditionalFormatting sqref="S84:S87">
    <cfRule type="cellIs" dxfId="839" priority="29" operator="greaterThanOrEqual">
      <formula>0</formula>
    </cfRule>
    <cfRule type="cellIs" dxfId="838" priority="30" operator="lessThan">
      <formula>0</formula>
    </cfRule>
    <cfRule type="containsBlanks" dxfId="837" priority="28">
      <formula>LEN(TRIM(S84))=0</formula>
    </cfRule>
  </conditionalFormatting>
  <conditionalFormatting sqref="S91:S96">
    <cfRule type="containsBlanks" dxfId="836" priority="60">
      <formula>LEN(TRIM(S91))=0</formula>
    </cfRule>
    <cfRule type="cellIs" dxfId="835" priority="63" operator="greaterThanOrEqual">
      <formula>0</formula>
    </cfRule>
    <cfRule type="cellIs" dxfId="834" priority="64" operator="lessThan">
      <formula>0</formula>
    </cfRule>
  </conditionalFormatting>
  <conditionalFormatting sqref="S104:S109">
    <cfRule type="containsBlanks" dxfId="833" priority="37">
      <formula>LEN(TRIM(S104))=0</formula>
    </cfRule>
    <cfRule type="cellIs" dxfId="832" priority="39" operator="greaterThanOrEqual">
      <formula>0</formula>
    </cfRule>
    <cfRule type="cellIs" dxfId="831" priority="40" operator="lessThan">
      <formula>0</formula>
    </cfRule>
  </conditionalFormatting>
  <conditionalFormatting sqref="S117:S125">
    <cfRule type="containsBlanks" dxfId="830" priority="46">
      <formula>LEN(TRIM(S117))=0</formula>
    </cfRule>
    <cfRule type="cellIs" dxfId="829" priority="47" operator="greaterThanOrEqual">
      <formula>0</formula>
    </cfRule>
    <cfRule type="cellIs" dxfId="828" priority="48" operator="lessThan">
      <formula>0</formula>
    </cfRule>
  </conditionalFormatting>
  <conditionalFormatting sqref="U24:U30 U32:U36 U38:U44">
    <cfRule type="cellIs" dxfId="825" priority="8" operator="equal">
      <formula>"Gereed"</formula>
    </cfRule>
  </conditionalFormatting>
  <conditionalFormatting sqref="U46:U48">
    <cfRule type="cellIs" dxfId="824" priority="7" operator="equal">
      <formula>"Gereed"</formula>
    </cfRule>
  </conditionalFormatting>
  <conditionalFormatting sqref="U57:U60">
    <cfRule type="cellIs" dxfId="823" priority="3" operator="equal">
      <formula>"Gereed"</formula>
    </cfRule>
  </conditionalFormatting>
  <conditionalFormatting sqref="U62:U64">
    <cfRule type="cellIs" dxfId="821" priority="9" operator="equal">
      <formula>"Gereed"</formula>
    </cfRule>
  </conditionalFormatting>
  <conditionalFormatting sqref="U67:U71 U73:U79">
    <cfRule type="cellIs" dxfId="817" priority="2" operator="equal">
      <formula>"Gereed"</formula>
    </cfRule>
  </conditionalFormatting>
  <conditionalFormatting sqref="U81:U83">
    <cfRule type="cellIs" dxfId="81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800-000000000000}"/>
    <dataValidation allowBlank="1" showInputMessage="1" showErrorMessage="1" promptTitle="Geplande startdatum" prompt="Geef de geplande startdatum van het project in (format dd-mm-jjj)." sqref="B15" xr:uid="{00000000-0002-0000-1800-000001000000}"/>
    <dataValidation allowBlank="1" showInputMessage="1" showErrorMessage="1" promptTitle="Projectnaam:" prompt="Geef hier de projectnaam aan" sqref="B12:I12 B10:I10" xr:uid="{00000000-0002-0000-1800-000002000000}"/>
    <dataValidation allowBlank="1" showInputMessage="1" showErrorMessage="1" promptTitle="Sociale innovaties" prompt="Geef in deze cel zelf de eenheid aan die van toepassing is. " sqref="I46:K48 I44:K44" xr:uid="{00000000-0002-0000-1800-000003000000}"/>
    <dataValidation allowBlank="1" showInputMessage="1" showErrorMessage="1" promptTitle="Projectomschrijving" prompt="Vul hier de projectomschrijving in" sqref="B14:C14" xr:uid="{00000000-0002-0000-1800-000004000000}"/>
    <dataValidation allowBlank="1" showInputMessage="1" showErrorMessage="1" promptTitle="Geplande startdatum" prompt="Geef de geplande startdatum van het project in." sqref="C15" xr:uid="{00000000-0002-0000-1800-000005000000}"/>
    <dataValidation allowBlank="1" showInputMessage="1" showErrorMessage="1" promptTitle="Werkelijke startdatum" prompt="Geef de werkelijke startdatum van het project in." sqref="C16" xr:uid="{00000000-0002-0000-1800-000006000000}"/>
    <dataValidation allowBlank="1" showInputMessage="1" showErrorMessage="1" promptTitle="Geplande einddatum" prompt="Geef de geplande einddatum van het project in (format dd-mm-jjj)." sqref="E15" xr:uid="{00000000-0002-0000-1800-000007000000}"/>
    <dataValidation allowBlank="1" showInputMessage="1" showErrorMessage="1" promptTitle="Werkelijke einddatum" prompt="Geef de werkelijke  einddatum van het project in (format dd-mm-jjj)." sqref="E16" xr:uid="{00000000-0002-0000-1800-000008000000}"/>
    <dataValidation allowBlank="1" showInputMessage="1" showErrorMessage="1" promptTitle="Naam waterschap" prompt="Kies uit het dropdownmenu het van toepassing zijnde waterschap" sqref="J10 J12" xr:uid="{00000000-0002-0000-1800-000009000000}"/>
    <dataValidation allowBlank="1" showInputMessage="1" showErrorMessage="1" promptTitle="Korte toelichting" prompt="Geef altijd een korte toelichting op dit onderdeel" sqref="V23:V48 V56:V83" xr:uid="{00000000-0002-0000-1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6F7AE59-09FB-4057-AC64-B08750DE10A3}">
            <xm:f>NOT(ISERROR(SEARCH(#REF!,U24)))</xm:f>
            <xm:f>#REF!</xm:f>
            <x14:dxf>
              <fill>
                <patternFill>
                  <bgColor rgb="FF92D050"/>
                </patternFill>
              </fill>
            </x14:dxf>
          </x14:cfRule>
          <x14:cfRule type="containsText" priority="11" operator="containsText" id="{44634D99-7103-423E-9DE5-85C72016445A}">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67C66013-C61A-4B07-BE37-3497596CBA3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D826BA25-9B1F-4CA7-8EEC-38143F5AE9EF}">
            <xm:f>NOT(ISERROR(SEARCH(#REF!,U67)))</xm:f>
            <xm:f>#REF!</xm:f>
            <x14:dxf>
              <fill>
                <patternFill>
                  <bgColor rgb="FFFF0000"/>
                </patternFill>
              </fill>
            </x14:dxf>
          </x14:cfRule>
          <x14:cfRule type="containsText" priority="5" operator="containsText" id="{216D2935-2AD6-479D-B690-F9020BA3CC06}">
            <xm:f>NOT(ISERROR(SEARCH(#REF!,U67)))</xm:f>
            <xm:f>#REF!</xm:f>
            <x14:dxf>
              <fill>
                <patternFill>
                  <bgColor rgb="FFFFFF00"/>
                </patternFill>
              </fill>
            </x14:dxf>
          </x14:cfRule>
          <x14:cfRule type="containsText" priority="6" operator="containsText" id="{6E6832AD-2F8E-4DB8-84B1-6AB80158E07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800-00000B000000}">
          <x14:formula1>
            <xm:f>keuzelijsten!$C$2:$C$4</xm:f>
          </x14:formula1>
          <xm:sqref>I57:K58 I60:K60 I63:K63 B125:H125 V17 V50</xm:sqref>
        </x14:dataValidation>
        <x14:dataValidation type="list" allowBlank="1" showInputMessage="1" showErrorMessage="1" xr:uid="{00000000-0002-0000-1800-00000C000000}">
          <x14:formula1>
            <xm:f>keuzelijsten!$A$2:$A$6</xm:f>
          </x14:formula1>
          <xm:sqref>U24:U30 U32:U36 U38:U44 U46:U48 U79 U83 U64 U71 U62 U60</xm:sqref>
        </x14:dataValidation>
        <x14:dataValidation type="list" allowBlank="1" showInputMessage="1" showErrorMessage="1" xr:uid="{00000000-0002-0000-1800-00000D000000}">
          <x14:formula1>
            <xm:f>keuzelijsten!$A$9:$A$11</xm:f>
          </x14:formula1>
          <xm:sqref>U57:U59 U63 U67:U70 U73:U78 U81:U82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40">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23</v>
      </c>
    </row>
    <row r="4" spans="1:17" ht="43">
      <c r="A4" s="1" t="str">
        <f>"FORMAT BEGROTING &amp; VERANTWOORDING (DEELPROJECT " &amp; D1 &amp;")"</f>
        <v>FORMAT BEGROTING &amp; VERANTWOORDING (DEELPROJECT 23)</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23:</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815" priority="56" operator="lessThanOrEqual">
      <formula>0</formula>
    </cfRule>
    <cfRule type="cellIs" dxfId="814" priority="55" operator="greaterThan">
      <formula>0</formula>
    </cfRule>
    <cfRule type="containsBlanks" dxfId="813" priority="54">
      <formula>LEN(TRIM(E141))=0</formula>
    </cfRule>
  </conditionalFormatting>
  <conditionalFormatting sqref="I95 K95">
    <cfRule type="cellIs" dxfId="812" priority="24" operator="lessThanOrEqual">
      <formula>0.25</formula>
    </cfRule>
    <cfRule type="cellIs" dxfId="811" priority="25" operator="greaterThan">
      <formula>0.25</formula>
    </cfRule>
  </conditionalFormatting>
  <conditionalFormatting sqref="I96">
    <cfRule type="cellIs" dxfId="810" priority="27" operator="equal">
      <formula>"Rijksbijdrage is maximaal 25% en dus akkoord"</formula>
    </cfRule>
    <cfRule type="cellIs" dxfId="809" priority="26" operator="equal">
      <formula>"Rijksbijdrage is groter dan 25%; NIET TOEGESTAAN"</formula>
    </cfRule>
  </conditionalFormatting>
  <conditionalFormatting sqref="I108 K108">
    <cfRule type="cellIs" dxfId="808" priority="21" operator="greaterThan">
      <formula>0.25</formula>
    </cfRule>
    <cfRule type="cellIs" dxfId="807" priority="20" operator="lessThanOrEqual">
      <formula>0.25</formula>
    </cfRule>
  </conditionalFormatting>
  <conditionalFormatting sqref="I109">
    <cfRule type="cellIs" dxfId="806" priority="22" operator="equal">
      <formula>"Rijksbijdrage is groter dan 25%; NIET TOEGESTAAN"</formula>
    </cfRule>
    <cfRule type="cellIs" dxfId="805" priority="23" operator="equal">
      <formula>"Rijksbijdrage is maximaal 25% en dus akkoord"</formula>
    </cfRule>
  </conditionalFormatting>
  <conditionalFormatting sqref="I121 K121">
    <cfRule type="cellIs" dxfId="804" priority="15" operator="lessThanOrEqual">
      <formula>0.25</formula>
    </cfRule>
    <cfRule type="cellIs" dxfId="803" priority="16" operator="greaterThan">
      <formula>0.25</formula>
    </cfRule>
  </conditionalFormatting>
  <conditionalFormatting sqref="I122">
    <cfRule type="cellIs" dxfId="802" priority="13" operator="equal">
      <formula>"Rijksbijdrage is groter dan 25%; NIET TOEGESTAAN"</formula>
    </cfRule>
    <cfRule type="cellIs" dxfId="801" priority="14" operator="equal">
      <formula>"Rijksbijdrage is maximaal 25% en dus akkoord"</formula>
    </cfRule>
  </conditionalFormatting>
  <conditionalFormatting sqref="L141:L164">
    <cfRule type="cellIs" dxfId="800" priority="69" operator="greaterThanOrEqual">
      <formula>0</formula>
    </cfRule>
    <cfRule type="containsBlanks" dxfId="799" priority="61">
      <formula>LEN(TRIM(L141))=0</formula>
    </cfRule>
    <cfRule type="cellIs" dxfId="798" priority="70" operator="lessThan">
      <formula>0</formula>
    </cfRule>
  </conditionalFormatting>
  <conditionalFormatting sqref="L166:L177">
    <cfRule type="cellIs" dxfId="797" priority="68" operator="lessThan">
      <formula>0</formula>
    </cfRule>
    <cfRule type="containsBlanks" dxfId="796" priority="62">
      <formula>LEN(TRIM(L166))=0</formula>
    </cfRule>
    <cfRule type="cellIs" dxfId="795" priority="67" operator="greaterThanOrEqual">
      <formula>0</formula>
    </cfRule>
  </conditionalFormatting>
  <conditionalFormatting sqref="S24:S48">
    <cfRule type="containsBlanks" dxfId="794" priority="32">
      <formula>LEN(TRIM(S24))=0</formula>
    </cfRule>
    <cfRule type="cellIs" dxfId="793" priority="33" operator="greaterThan">
      <formula>0</formula>
    </cfRule>
    <cfRule type="cellIs" dxfId="792" priority="34" operator="lessThanOrEqual">
      <formula>0</formula>
    </cfRule>
  </conditionalFormatting>
  <conditionalFormatting sqref="S57:S82">
    <cfRule type="cellIs" dxfId="791" priority="18" operator="greaterThanOrEqual">
      <formula>0</formula>
    </cfRule>
    <cfRule type="containsBlanks" dxfId="790" priority="17">
      <formula>LEN(TRIM(S57))=0</formula>
    </cfRule>
    <cfRule type="cellIs" dxfId="789" priority="19" operator="lessThan">
      <formula>0</formula>
    </cfRule>
  </conditionalFormatting>
  <conditionalFormatting sqref="S84:S87">
    <cfRule type="cellIs" dxfId="788" priority="29" operator="greaterThanOrEqual">
      <formula>0</formula>
    </cfRule>
    <cfRule type="cellIs" dxfId="787" priority="30" operator="lessThan">
      <formula>0</formula>
    </cfRule>
    <cfRule type="containsBlanks" dxfId="786" priority="28">
      <formula>LEN(TRIM(S84))=0</formula>
    </cfRule>
  </conditionalFormatting>
  <conditionalFormatting sqref="S91:S96">
    <cfRule type="containsBlanks" dxfId="785" priority="60">
      <formula>LEN(TRIM(S91))=0</formula>
    </cfRule>
    <cfRule type="cellIs" dxfId="784" priority="63" operator="greaterThanOrEqual">
      <formula>0</formula>
    </cfRule>
    <cfRule type="cellIs" dxfId="783" priority="64" operator="lessThan">
      <formula>0</formula>
    </cfRule>
  </conditionalFormatting>
  <conditionalFormatting sqref="S104:S109">
    <cfRule type="containsBlanks" dxfId="782" priority="37">
      <formula>LEN(TRIM(S104))=0</formula>
    </cfRule>
    <cfRule type="cellIs" dxfId="781" priority="39" operator="greaterThanOrEqual">
      <formula>0</formula>
    </cfRule>
    <cfRule type="cellIs" dxfId="780" priority="40" operator="lessThan">
      <formula>0</formula>
    </cfRule>
  </conditionalFormatting>
  <conditionalFormatting sqref="S117:S125">
    <cfRule type="containsBlanks" dxfId="779" priority="46">
      <formula>LEN(TRIM(S117))=0</formula>
    </cfRule>
    <cfRule type="cellIs" dxfId="778" priority="47" operator="greaterThanOrEqual">
      <formula>0</formula>
    </cfRule>
    <cfRule type="cellIs" dxfId="777" priority="48" operator="lessThan">
      <formula>0</formula>
    </cfRule>
  </conditionalFormatting>
  <conditionalFormatting sqref="U24:U30 U32:U36 U38:U44">
    <cfRule type="cellIs" dxfId="774" priority="8" operator="equal">
      <formula>"Gereed"</formula>
    </cfRule>
  </conditionalFormatting>
  <conditionalFormatting sqref="U46:U48">
    <cfRule type="cellIs" dxfId="773" priority="7" operator="equal">
      <formula>"Gereed"</formula>
    </cfRule>
  </conditionalFormatting>
  <conditionalFormatting sqref="U57:U60">
    <cfRule type="cellIs" dxfId="772" priority="3" operator="equal">
      <formula>"Gereed"</formula>
    </cfRule>
  </conditionalFormatting>
  <conditionalFormatting sqref="U62:U64">
    <cfRule type="cellIs" dxfId="770" priority="9" operator="equal">
      <formula>"Gereed"</formula>
    </cfRule>
  </conditionalFormatting>
  <conditionalFormatting sqref="U67:U71 U73:U79">
    <cfRule type="cellIs" dxfId="766" priority="2" operator="equal">
      <formula>"Gereed"</formula>
    </cfRule>
  </conditionalFormatting>
  <conditionalFormatting sqref="U81:U83">
    <cfRule type="cellIs" dxfId="76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900-000000000000}"/>
    <dataValidation allowBlank="1" showInputMessage="1" showErrorMessage="1" promptTitle="Werkelijke einddatum" prompt="Geef de werkelijke  einddatum van het project in (format dd-mm-jjj)." sqref="E16" xr:uid="{00000000-0002-0000-1900-000001000000}"/>
    <dataValidation allowBlank="1" showInputMessage="1" showErrorMessage="1" promptTitle="Geplande einddatum" prompt="Geef de geplande einddatum van het project in (format dd-mm-jjj)." sqref="E15" xr:uid="{00000000-0002-0000-1900-000002000000}"/>
    <dataValidation allowBlank="1" showInputMessage="1" showErrorMessage="1" promptTitle="Werkelijke startdatum" prompt="Geef de werkelijke startdatum van het project in." sqref="C16" xr:uid="{00000000-0002-0000-1900-000003000000}"/>
    <dataValidation allowBlank="1" showInputMessage="1" showErrorMessage="1" promptTitle="Geplande startdatum" prompt="Geef de geplande startdatum van het project in." sqref="C15" xr:uid="{00000000-0002-0000-1900-000004000000}"/>
    <dataValidation allowBlank="1" showInputMessage="1" showErrorMessage="1" promptTitle="Projectomschrijving" prompt="Vul hier de projectomschrijving in" sqref="B14:C14" xr:uid="{00000000-0002-0000-1900-000005000000}"/>
    <dataValidation allowBlank="1" showInputMessage="1" showErrorMessage="1" promptTitle="Sociale innovaties" prompt="Geef in deze cel zelf de eenheid aan die van toepassing is. " sqref="I46:K48 I44:K44" xr:uid="{00000000-0002-0000-1900-000006000000}"/>
    <dataValidation allowBlank="1" showInputMessage="1" showErrorMessage="1" promptTitle="Projectnaam:" prompt="Geef hier de projectnaam aan" sqref="B12:I12 B10:I10" xr:uid="{00000000-0002-0000-1900-000007000000}"/>
    <dataValidation allowBlank="1" showInputMessage="1" showErrorMessage="1" promptTitle="Geplande startdatum" prompt="Geef de geplande startdatum van het project in (format dd-mm-jjj)." sqref="B15" xr:uid="{00000000-0002-0000-1900-000008000000}"/>
    <dataValidation allowBlank="1" showInputMessage="1" showErrorMessage="1" promptTitle="Werkelijke startdatum" prompt="Geef de werkelijke startdatum van het project in (format dd-mm-jjj)." sqref="B16" xr:uid="{00000000-0002-0000-1900-000009000000}"/>
    <dataValidation allowBlank="1" showInputMessage="1" showErrorMessage="1" promptTitle="Korte toelichting" prompt="Geef altijd een korte toelichting op dit onderdeel" sqref="V23:V48 V56:V83" xr:uid="{00000000-0002-0000-19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380195F-1719-47D4-9442-0ADEB62B2840}">
            <xm:f>NOT(ISERROR(SEARCH(#REF!,U24)))</xm:f>
            <xm:f>#REF!</xm:f>
            <x14:dxf>
              <fill>
                <patternFill>
                  <bgColor rgb="FF92D050"/>
                </patternFill>
              </fill>
            </x14:dxf>
          </x14:cfRule>
          <x14:cfRule type="containsText" priority="11" operator="containsText" id="{D8FB11B7-13AD-40E4-B77D-FA50198CF6AB}">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D536A87-3259-4129-AD1A-B5785A31CCA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CD60A888-2E70-4211-ABEB-4930ACA0D1A4}">
            <xm:f>NOT(ISERROR(SEARCH(#REF!,U67)))</xm:f>
            <xm:f>#REF!</xm:f>
            <x14:dxf>
              <fill>
                <patternFill>
                  <bgColor rgb="FFFF0000"/>
                </patternFill>
              </fill>
            </x14:dxf>
          </x14:cfRule>
          <x14:cfRule type="containsText" priority="5" operator="containsText" id="{3D89A5B7-2766-4E1A-B1C1-D8D2765715F5}">
            <xm:f>NOT(ISERROR(SEARCH(#REF!,U67)))</xm:f>
            <xm:f>#REF!</xm:f>
            <x14:dxf>
              <fill>
                <patternFill>
                  <bgColor rgb="FFFFFF00"/>
                </patternFill>
              </fill>
            </x14:dxf>
          </x14:cfRule>
          <x14:cfRule type="containsText" priority="6" operator="containsText" id="{4030E938-36B8-479A-B692-367E39791F4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B000000}">
          <x14:formula1>
            <xm:f>keuzelijsten!$A$2:$A$6</xm:f>
          </x14:formula1>
          <xm:sqref>U24:U30 U32:U36 U38:U44 U46:U48 U79 U83 U64 U71 U62 U60</xm:sqref>
        </x14:dataValidation>
        <x14:dataValidation type="list" allowBlank="1" showInputMessage="1" showErrorMessage="1" xr:uid="{00000000-0002-0000-1900-00000C000000}">
          <x14:formula1>
            <xm:f>keuzelijsten!$C$2:$C$4</xm:f>
          </x14:formula1>
          <xm:sqref>I57:K58 I60:K60 I63:K63 B125:H125 V17 V50</xm:sqref>
        </x14:dataValidation>
        <x14:dataValidation type="list" allowBlank="1" showInputMessage="1" showErrorMessage="1" xr:uid="{00000000-0002-0000-1900-00000D000000}">
          <x14:formula1>
            <xm:f>keuzelijsten!$A$9:$A$11</xm:f>
          </x14:formula1>
          <xm:sqref>U57:U59 U63 U67:U70 U73:U78 U81:U82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41">
    <pageSetUpPr fitToPage="1"/>
  </sheetPr>
  <dimension ref="A1:V179"/>
  <sheetViews>
    <sheetView showGridLines="0" topLeftCell="A2" zoomScale="70" zoomScaleNormal="70" workbookViewId="0">
      <selection activeCell="L19" sqref="L19"/>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24</v>
      </c>
    </row>
    <row r="4" spans="1:17" ht="43">
      <c r="A4" s="1" t="str">
        <f>"FORMAT BEGROTING &amp; VERANTWOORDING (DEELPROJECT " &amp; D1 &amp;")"</f>
        <v>FORMAT BEGROTING &amp; VERANTWOORDING (DEELPROJECT 24)</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24:</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764" priority="56" operator="lessThanOrEqual">
      <formula>0</formula>
    </cfRule>
    <cfRule type="cellIs" dxfId="763" priority="55" operator="greaterThan">
      <formula>0</formula>
    </cfRule>
    <cfRule type="containsBlanks" dxfId="762" priority="54">
      <formula>LEN(TRIM(E141))=0</formula>
    </cfRule>
  </conditionalFormatting>
  <conditionalFormatting sqref="I95 K95">
    <cfRule type="cellIs" dxfId="761" priority="24" operator="lessThanOrEqual">
      <formula>0.25</formula>
    </cfRule>
    <cfRule type="cellIs" dxfId="760" priority="25" operator="greaterThan">
      <formula>0.25</formula>
    </cfRule>
  </conditionalFormatting>
  <conditionalFormatting sqref="I96">
    <cfRule type="cellIs" dxfId="759" priority="27" operator="equal">
      <formula>"Rijksbijdrage is maximaal 25% en dus akkoord"</formula>
    </cfRule>
    <cfRule type="cellIs" dxfId="758" priority="26" operator="equal">
      <formula>"Rijksbijdrage is groter dan 25%; NIET TOEGESTAAN"</formula>
    </cfRule>
  </conditionalFormatting>
  <conditionalFormatting sqref="I108 K108">
    <cfRule type="cellIs" dxfId="757" priority="21" operator="greaterThan">
      <formula>0.25</formula>
    </cfRule>
    <cfRule type="cellIs" dxfId="756" priority="20" operator="lessThanOrEqual">
      <formula>0.25</formula>
    </cfRule>
  </conditionalFormatting>
  <conditionalFormatting sqref="I109">
    <cfRule type="cellIs" dxfId="755" priority="22" operator="equal">
      <formula>"Rijksbijdrage is groter dan 25%; NIET TOEGESTAAN"</formula>
    </cfRule>
    <cfRule type="cellIs" dxfId="754" priority="23" operator="equal">
      <formula>"Rijksbijdrage is maximaal 25% en dus akkoord"</formula>
    </cfRule>
  </conditionalFormatting>
  <conditionalFormatting sqref="I121 K121">
    <cfRule type="cellIs" dxfId="753" priority="15" operator="lessThanOrEqual">
      <formula>0.25</formula>
    </cfRule>
    <cfRule type="cellIs" dxfId="752" priority="16" operator="greaterThan">
      <formula>0.25</formula>
    </cfRule>
  </conditionalFormatting>
  <conditionalFormatting sqref="I122">
    <cfRule type="cellIs" dxfId="751" priority="13" operator="equal">
      <formula>"Rijksbijdrage is groter dan 25%; NIET TOEGESTAAN"</formula>
    </cfRule>
    <cfRule type="cellIs" dxfId="750" priority="14" operator="equal">
      <formula>"Rijksbijdrage is maximaal 25% en dus akkoord"</formula>
    </cfRule>
  </conditionalFormatting>
  <conditionalFormatting sqref="L141:L164">
    <cfRule type="cellIs" dxfId="749" priority="69" operator="greaterThanOrEqual">
      <formula>0</formula>
    </cfRule>
    <cfRule type="containsBlanks" dxfId="748" priority="61">
      <formula>LEN(TRIM(L141))=0</formula>
    </cfRule>
    <cfRule type="cellIs" dxfId="747" priority="70" operator="lessThan">
      <formula>0</formula>
    </cfRule>
  </conditionalFormatting>
  <conditionalFormatting sqref="L166:L177">
    <cfRule type="cellIs" dxfId="746" priority="68" operator="lessThan">
      <formula>0</formula>
    </cfRule>
    <cfRule type="containsBlanks" dxfId="745" priority="62">
      <formula>LEN(TRIM(L166))=0</formula>
    </cfRule>
    <cfRule type="cellIs" dxfId="744" priority="67" operator="greaterThanOrEqual">
      <formula>0</formula>
    </cfRule>
  </conditionalFormatting>
  <conditionalFormatting sqref="S24:S48">
    <cfRule type="containsBlanks" dxfId="743" priority="32">
      <formula>LEN(TRIM(S24))=0</formula>
    </cfRule>
    <cfRule type="cellIs" dxfId="742" priority="33" operator="greaterThan">
      <formula>0</formula>
    </cfRule>
    <cfRule type="cellIs" dxfId="741" priority="34" operator="lessThanOrEqual">
      <formula>0</formula>
    </cfRule>
  </conditionalFormatting>
  <conditionalFormatting sqref="S57:S82">
    <cfRule type="cellIs" dxfId="740" priority="18" operator="greaterThanOrEqual">
      <formula>0</formula>
    </cfRule>
    <cfRule type="containsBlanks" dxfId="739" priority="17">
      <formula>LEN(TRIM(S57))=0</formula>
    </cfRule>
    <cfRule type="cellIs" dxfId="738" priority="19" operator="lessThan">
      <formula>0</formula>
    </cfRule>
  </conditionalFormatting>
  <conditionalFormatting sqref="S84:S87">
    <cfRule type="cellIs" dxfId="737" priority="29" operator="greaterThanOrEqual">
      <formula>0</formula>
    </cfRule>
    <cfRule type="cellIs" dxfId="736" priority="30" operator="lessThan">
      <formula>0</formula>
    </cfRule>
    <cfRule type="containsBlanks" dxfId="735" priority="28">
      <formula>LEN(TRIM(S84))=0</formula>
    </cfRule>
  </conditionalFormatting>
  <conditionalFormatting sqref="S91:S96">
    <cfRule type="containsBlanks" dxfId="734" priority="60">
      <formula>LEN(TRIM(S91))=0</formula>
    </cfRule>
    <cfRule type="cellIs" dxfId="733" priority="63" operator="greaterThanOrEqual">
      <formula>0</formula>
    </cfRule>
    <cfRule type="cellIs" dxfId="732" priority="64" operator="lessThan">
      <formula>0</formula>
    </cfRule>
  </conditionalFormatting>
  <conditionalFormatting sqref="S104:S109">
    <cfRule type="containsBlanks" dxfId="731" priority="37">
      <formula>LEN(TRIM(S104))=0</formula>
    </cfRule>
    <cfRule type="cellIs" dxfId="730" priority="39" operator="greaterThanOrEqual">
      <formula>0</formula>
    </cfRule>
    <cfRule type="cellIs" dxfId="729" priority="40" operator="lessThan">
      <formula>0</formula>
    </cfRule>
  </conditionalFormatting>
  <conditionalFormatting sqref="S117:S125">
    <cfRule type="containsBlanks" dxfId="728" priority="46">
      <formula>LEN(TRIM(S117))=0</formula>
    </cfRule>
    <cfRule type="cellIs" dxfId="727" priority="47" operator="greaterThanOrEqual">
      <formula>0</formula>
    </cfRule>
    <cfRule type="cellIs" dxfId="726" priority="48" operator="lessThan">
      <formula>0</formula>
    </cfRule>
  </conditionalFormatting>
  <conditionalFormatting sqref="U24:U30 U32:U36 U38:U44">
    <cfRule type="cellIs" dxfId="723" priority="8" operator="equal">
      <formula>"Gereed"</formula>
    </cfRule>
  </conditionalFormatting>
  <conditionalFormatting sqref="U46:U48">
    <cfRule type="cellIs" dxfId="722" priority="7" operator="equal">
      <formula>"Gereed"</formula>
    </cfRule>
  </conditionalFormatting>
  <conditionalFormatting sqref="U57:U60">
    <cfRule type="cellIs" dxfId="721" priority="3" operator="equal">
      <formula>"Gereed"</formula>
    </cfRule>
  </conditionalFormatting>
  <conditionalFormatting sqref="U62:U64">
    <cfRule type="cellIs" dxfId="719" priority="9" operator="equal">
      <formula>"Gereed"</formula>
    </cfRule>
  </conditionalFormatting>
  <conditionalFormatting sqref="U67:U71 U73:U79">
    <cfRule type="cellIs" dxfId="715" priority="2" operator="equal">
      <formula>"Gereed"</formula>
    </cfRule>
  </conditionalFormatting>
  <conditionalFormatting sqref="U81:U83">
    <cfRule type="cellIs" dxfId="71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A00-000000000000}"/>
    <dataValidation allowBlank="1" showInputMessage="1" showErrorMessage="1" promptTitle="Geplande startdatum" prompt="Geef de geplande startdatum van het project in (format dd-mm-jjj)." sqref="B15" xr:uid="{00000000-0002-0000-1A00-000001000000}"/>
    <dataValidation allowBlank="1" showInputMessage="1" showErrorMessage="1" promptTitle="Projectnaam:" prompt="Geef hier de projectnaam aan" sqref="B12:I12 B10:I10" xr:uid="{00000000-0002-0000-1A00-000002000000}"/>
    <dataValidation allowBlank="1" showInputMessage="1" showErrorMessage="1" promptTitle="Sociale innovaties" prompt="Geef in deze cel zelf de eenheid aan die van toepassing is. " sqref="I46:K48 I44:K44" xr:uid="{00000000-0002-0000-1A00-000003000000}"/>
    <dataValidation allowBlank="1" showInputMessage="1" showErrorMessage="1" promptTitle="Projectomschrijving" prompt="Vul hier de projectomschrijving in" sqref="B14:C14" xr:uid="{00000000-0002-0000-1A00-000004000000}"/>
    <dataValidation allowBlank="1" showInputMessage="1" showErrorMessage="1" promptTitle="Geplande startdatum" prompt="Geef de geplande startdatum van het project in." sqref="C15" xr:uid="{00000000-0002-0000-1A00-000005000000}"/>
    <dataValidation allowBlank="1" showInputMessage="1" showErrorMessage="1" promptTitle="Werkelijke startdatum" prompt="Geef de werkelijke startdatum van het project in." sqref="C16" xr:uid="{00000000-0002-0000-1A00-000006000000}"/>
    <dataValidation allowBlank="1" showInputMessage="1" showErrorMessage="1" promptTitle="Geplande einddatum" prompt="Geef de geplande einddatum van het project in (format dd-mm-jjj)." sqref="E15" xr:uid="{00000000-0002-0000-1A00-000007000000}"/>
    <dataValidation allowBlank="1" showInputMessage="1" showErrorMessage="1" promptTitle="Werkelijke einddatum" prompt="Geef de werkelijke  einddatum van het project in (format dd-mm-jjj)." sqref="E16" xr:uid="{00000000-0002-0000-1A00-000008000000}"/>
    <dataValidation allowBlank="1" showInputMessage="1" showErrorMessage="1" promptTitle="Naam waterschap" prompt="Kies uit het dropdownmenu het van toepassing zijnde waterschap" sqref="J10 J12" xr:uid="{00000000-0002-0000-1A00-000009000000}"/>
    <dataValidation allowBlank="1" showInputMessage="1" showErrorMessage="1" promptTitle="Korte toelichting" prompt="Geef altijd een korte toelichting op dit onderdeel" sqref="V23:V48 V56:V83" xr:uid="{00000000-0002-0000-1A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468F918-C199-4D1C-8FBE-1A19E46648D4}">
            <xm:f>NOT(ISERROR(SEARCH(#REF!,U24)))</xm:f>
            <xm:f>#REF!</xm:f>
            <x14:dxf>
              <fill>
                <patternFill>
                  <bgColor rgb="FF92D050"/>
                </patternFill>
              </fill>
            </x14:dxf>
          </x14:cfRule>
          <x14:cfRule type="containsText" priority="11" operator="containsText" id="{2B38236A-7686-4AA9-82E7-2879AB1A588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A6C3C69-A620-4DE6-B2B1-B136B721566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3FBAE86-CDCA-41DB-891B-F2A1CB49C2B0}">
            <xm:f>NOT(ISERROR(SEARCH(#REF!,U67)))</xm:f>
            <xm:f>#REF!</xm:f>
            <x14:dxf>
              <fill>
                <patternFill>
                  <bgColor rgb="FFFF0000"/>
                </patternFill>
              </fill>
            </x14:dxf>
          </x14:cfRule>
          <x14:cfRule type="containsText" priority="5" operator="containsText" id="{BA353761-81C6-4A98-A270-08E6AB54A383}">
            <xm:f>NOT(ISERROR(SEARCH(#REF!,U67)))</xm:f>
            <xm:f>#REF!</xm:f>
            <x14:dxf>
              <fill>
                <patternFill>
                  <bgColor rgb="FFFFFF00"/>
                </patternFill>
              </fill>
            </x14:dxf>
          </x14:cfRule>
          <x14:cfRule type="containsText" priority="6" operator="containsText" id="{7223482B-0688-4A38-954C-DD97706DB9C9}">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A00-00000B000000}">
          <x14:formula1>
            <xm:f>keuzelijsten!$C$2:$C$4</xm:f>
          </x14:formula1>
          <xm:sqref>I57:K58 I60:K60 I63:K63 B125:H125 V17 V50</xm:sqref>
        </x14:dataValidation>
        <x14:dataValidation type="list" allowBlank="1" showInputMessage="1" showErrorMessage="1" xr:uid="{00000000-0002-0000-1A00-00000C000000}">
          <x14:formula1>
            <xm:f>keuzelijsten!$A$2:$A$6</xm:f>
          </x14:formula1>
          <xm:sqref>U24:U30 U32:U36 U38:U44 U46:U48 U79 U83 U64 U71 U62 U60</xm:sqref>
        </x14:dataValidation>
        <x14:dataValidation type="list" allowBlank="1" showInputMessage="1" showErrorMessage="1" xr:uid="{00000000-0002-0000-1A00-00000D000000}">
          <x14:formula1>
            <xm:f>keuzelijsten!$A$9:$A$11</xm:f>
          </x14:formula1>
          <xm:sqref>U57:U59 U63 U67:U70 U73:U78 U81:U82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7">
    <tabColor theme="9" tint="0.39997558519241921"/>
    <pageSetUpPr fitToPage="1"/>
  </sheetPr>
  <dimension ref="A4:K159"/>
  <sheetViews>
    <sheetView showGridLines="0" tabSelected="1" topLeftCell="A134" zoomScale="85" zoomScaleNormal="85" workbookViewId="0">
      <selection activeCell="I152" sqref="I152"/>
    </sheetView>
  </sheetViews>
  <sheetFormatPr defaultColWidth="9" defaultRowHeight="14.5"/>
  <cols>
    <col min="1" max="1" width="90.3828125" customWidth="1"/>
    <col min="2" max="2" width="2" customWidth="1"/>
    <col min="3" max="9" width="16" customWidth="1"/>
    <col min="10" max="10" width="11.3828125" customWidth="1"/>
    <col min="11" max="11" width="11.3828125" bestFit="1" customWidth="1"/>
    <col min="13" max="13" width="25" customWidth="1"/>
    <col min="14" max="14" width="22.84375" bestFit="1" customWidth="1"/>
  </cols>
  <sheetData>
    <row r="4" spans="1:9" ht="43">
      <c r="A4" s="1" t="s">
        <v>37</v>
      </c>
    </row>
    <row r="5" spans="1:9">
      <c r="A5" t="s">
        <v>137</v>
      </c>
    </row>
    <row r="6" spans="1:9" s="91" customFormat="1" ht="24.5">
      <c r="A6" s="94" t="s">
        <v>1</v>
      </c>
      <c r="C6" s="167" t="s">
        <v>54</v>
      </c>
      <c r="D6" s="167"/>
    </row>
    <row r="7" spans="1:9" s="91" customFormat="1" ht="24.5">
      <c r="A7" s="94"/>
      <c r="C7" s="94"/>
      <c r="D7" s="94"/>
    </row>
    <row r="8" spans="1:9" s="91" customFormat="1" ht="24.5">
      <c r="A8" s="94" t="s">
        <v>0</v>
      </c>
      <c r="C8" s="167" t="s">
        <v>55</v>
      </c>
      <c r="D8" s="167"/>
    </row>
    <row r="10" spans="1:9" s="91" customFormat="1" ht="24" customHeight="1">
      <c r="A10" s="94" t="s">
        <v>13</v>
      </c>
      <c r="C10" s="568" t="str">
        <f>+'DP1'!$B$10</f>
        <v>Aa en Maas</v>
      </c>
      <c r="D10" s="569"/>
      <c r="E10" s="569"/>
      <c r="F10" s="569"/>
      <c r="G10" s="569"/>
      <c r="H10" s="569"/>
      <c r="I10" s="570"/>
    </row>
    <row r="11" spans="1:9" ht="23">
      <c r="A11" s="91"/>
      <c r="C11" s="93"/>
      <c r="D11" s="93"/>
      <c r="E11" s="93"/>
      <c r="F11" s="93"/>
      <c r="G11" s="93"/>
      <c r="H11" s="93"/>
      <c r="I11" s="93"/>
    </row>
    <row r="12" spans="1:9" s="91" customFormat="1" ht="24" customHeight="1">
      <c r="A12" s="94" t="s">
        <v>52</v>
      </c>
      <c r="C12" s="568" t="str">
        <f>IF(TOTAAL!B12="","",TOTAAL!B12)</f>
        <v/>
      </c>
      <c r="D12" s="569"/>
      <c r="E12" s="569"/>
      <c r="F12" s="569"/>
      <c r="G12" s="569"/>
      <c r="H12" s="569"/>
      <c r="I12" s="570"/>
    </row>
    <row r="13" spans="1:9" ht="23">
      <c r="A13" s="91"/>
      <c r="C13" s="93"/>
      <c r="D13" s="93"/>
      <c r="E13" s="93"/>
      <c r="F13" s="93"/>
      <c r="G13" s="93"/>
      <c r="H13" s="93"/>
      <c r="I13" s="93"/>
    </row>
    <row r="14" spans="1:9" ht="23">
      <c r="A14" s="91"/>
      <c r="C14" s="93"/>
      <c r="D14" s="93"/>
      <c r="E14" s="93"/>
      <c r="F14" s="93"/>
      <c r="G14" s="93"/>
      <c r="H14" s="93"/>
      <c r="I14" s="93"/>
    </row>
    <row r="15" spans="1:9" ht="23">
      <c r="A15" s="91"/>
      <c r="C15" s="93"/>
      <c r="D15" s="93"/>
      <c r="E15" s="93"/>
      <c r="F15" s="93"/>
      <c r="G15" s="93"/>
      <c r="H15" s="93"/>
      <c r="I15" s="93"/>
    </row>
    <row r="16" spans="1:9" ht="23">
      <c r="A16" s="91"/>
    </row>
    <row r="17" spans="1:9" ht="15" thickBot="1"/>
    <row r="18" spans="1:9" ht="21" thickBot="1">
      <c r="A18" s="25" t="str">
        <f>"Prestaties (TOTAAL)"</f>
        <v>Prestaties (TOTAAL)</v>
      </c>
      <c r="B18" s="243"/>
      <c r="C18" s="231"/>
      <c r="D18" s="231"/>
      <c r="E18" s="231"/>
      <c r="F18" s="231"/>
      <c r="G18" s="231"/>
      <c r="H18" s="231"/>
      <c r="I18" s="232"/>
    </row>
    <row r="19" spans="1:9" s="82" customFormat="1" ht="39" customHeight="1" thickBot="1">
      <c r="A19" s="234"/>
      <c r="B19" s="244"/>
      <c r="C19" s="241" t="s">
        <v>184</v>
      </c>
      <c r="D19" s="239"/>
      <c r="E19" s="239"/>
      <c r="F19" s="239"/>
      <c r="G19" s="239"/>
      <c r="H19" s="239"/>
      <c r="I19" s="240"/>
    </row>
    <row r="20" spans="1:9">
      <c r="A20" s="59"/>
      <c r="B20" s="245"/>
      <c r="C20" s="326"/>
      <c r="D20" s="327"/>
      <c r="E20" s="327"/>
      <c r="F20" s="327"/>
      <c r="G20" s="327"/>
      <c r="H20" s="328"/>
      <c r="I20" s="401"/>
    </row>
    <row r="21" spans="1:9">
      <c r="A21" s="59"/>
      <c r="B21" s="245"/>
      <c r="C21" s="308" t="s">
        <v>14</v>
      </c>
      <c r="D21" s="309" t="s">
        <v>15</v>
      </c>
      <c r="E21" s="309" t="s">
        <v>16</v>
      </c>
      <c r="F21" s="309" t="s">
        <v>17</v>
      </c>
      <c r="G21" s="309" t="s">
        <v>18</v>
      </c>
      <c r="H21" s="310" t="s">
        <v>53</v>
      </c>
      <c r="I21" s="401" t="s">
        <v>19</v>
      </c>
    </row>
    <row r="22" spans="1:9" ht="15" thickBot="1">
      <c r="A22" s="61" t="s">
        <v>21</v>
      </c>
      <c r="B22" s="246"/>
      <c r="C22" s="311">
        <v>2023</v>
      </c>
      <c r="D22" s="312">
        <v>2024</v>
      </c>
      <c r="E22" s="312">
        <v>2025</v>
      </c>
      <c r="F22" s="312">
        <v>2026</v>
      </c>
      <c r="G22" s="312">
        <v>2027</v>
      </c>
      <c r="H22" s="313">
        <v>2028</v>
      </c>
      <c r="I22" s="402" t="s">
        <v>20</v>
      </c>
    </row>
    <row r="23" spans="1:9">
      <c r="A23" s="8"/>
      <c r="B23" s="247"/>
      <c r="C23" s="329"/>
      <c r="D23" s="330"/>
      <c r="E23" s="330"/>
      <c r="F23" s="330"/>
      <c r="G23" s="330"/>
      <c r="H23" s="331"/>
      <c r="I23" s="32"/>
    </row>
    <row r="24" spans="1:9">
      <c r="A24" s="6" t="s">
        <v>91</v>
      </c>
      <c r="B24" s="245"/>
      <c r="C24" s="335">
        <f>SUM('DP1:DP38'!L24)</f>
        <v>0</v>
      </c>
      <c r="D24" s="336">
        <f>SUM('DP1:DP38'!M24)</f>
        <v>0</v>
      </c>
      <c r="E24" s="336">
        <f>SUM('DP1:DP38'!N24)</f>
        <v>0</v>
      </c>
      <c r="F24" s="336">
        <f>SUM('DP1:DP38'!O24)</f>
        <v>0</v>
      </c>
      <c r="G24" s="336">
        <f>SUM('DP1:DP38'!P24)</f>
        <v>0</v>
      </c>
      <c r="H24" s="337">
        <f>SUM('DP1:DP38'!Q24)</f>
        <v>0</v>
      </c>
      <c r="I24" s="403">
        <f>SUM(C24:H24)</f>
        <v>0</v>
      </c>
    </row>
    <row r="25" spans="1:9">
      <c r="A25" s="6" t="s">
        <v>90</v>
      </c>
      <c r="B25" s="245"/>
      <c r="C25" s="335">
        <f>SUM('DP1:DP38'!L25)</f>
        <v>0</v>
      </c>
      <c r="D25" s="336">
        <f>SUM('DP1:DP38'!M25)</f>
        <v>0</v>
      </c>
      <c r="E25" s="336">
        <f>SUM('DP1:DP38'!N25)</f>
        <v>0</v>
      </c>
      <c r="F25" s="336">
        <f>SUM('DP1:DP38'!O25)</f>
        <v>0</v>
      </c>
      <c r="G25" s="336">
        <f>SUM('DP1:DP38'!P25)</f>
        <v>0</v>
      </c>
      <c r="H25" s="337">
        <f>SUM('DP1:DP38'!Q25)</f>
        <v>0</v>
      </c>
      <c r="I25" s="403">
        <f t="shared" ref="I25:I47" si="0">SUM(C25:H25)</f>
        <v>0</v>
      </c>
    </row>
    <row r="26" spans="1:9">
      <c r="A26" s="6" t="s">
        <v>92</v>
      </c>
      <c r="B26" s="245"/>
      <c r="C26" s="335">
        <f>SUM('DP1:DP38'!L26)</f>
        <v>0</v>
      </c>
      <c r="D26" s="336">
        <f>SUM('DP1:DP38'!M26)</f>
        <v>0</v>
      </c>
      <c r="E26" s="336">
        <f>SUM('DP1:DP38'!N26)</f>
        <v>0</v>
      </c>
      <c r="F26" s="336">
        <f>SUM('DP1:DP38'!O26)</f>
        <v>0</v>
      </c>
      <c r="G26" s="336">
        <f>SUM('DP1:DP38'!P26)</f>
        <v>0</v>
      </c>
      <c r="H26" s="337">
        <f>SUM('DP1:DP38'!Q26)</f>
        <v>0</v>
      </c>
      <c r="I26" s="403">
        <f t="shared" si="0"/>
        <v>0</v>
      </c>
    </row>
    <row r="27" spans="1:9">
      <c r="A27" s="6" t="s">
        <v>171</v>
      </c>
      <c r="B27" s="245"/>
      <c r="C27" s="335"/>
      <c r="D27" s="336"/>
      <c r="E27" s="336"/>
      <c r="F27" s="336"/>
      <c r="G27" s="336"/>
      <c r="H27" s="337"/>
      <c r="I27" s="403"/>
    </row>
    <row r="28" spans="1:9">
      <c r="A28" s="6"/>
      <c r="B28" s="245"/>
      <c r="C28" s="335"/>
      <c r="D28" s="336"/>
      <c r="E28" s="336"/>
      <c r="F28" s="336"/>
      <c r="G28" s="336"/>
      <c r="H28" s="337"/>
      <c r="I28" s="404"/>
    </row>
    <row r="29" spans="1:9">
      <c r="A29" s="168" t="s">
        <v>86</v>
      </c>
      <c r="B29" s="245"/>
      <c r="C29" s="335">
        <f>SUM('DP1:DP38'!L29)</f>
        <v>0</v>
      </c>
      <c r="D29" s="336">
        <f>SUM('DP1:DP38'!M29)</f>
        <v>0</v>
      </c>
      <c r="E29" s="336">
        <f>SUM('DP1:DP38'!N29)</f>
        <v>0</v>
      </c>
      <c r="F29" s="336">
        <f>SUM('DP1:DP38'!O29)</f>
        <v>0</v>
      </c>
      <c r="G29" s="336">
        <f>SUM('DP1:DP38'!P29)</f>
        <v>0</v>
      </c>
      <c r="H29" s="337">
        <f>SUM('DP1:DP38'!Q29)</f>
        <v>0</v>
      </c>
      <c r="I29" s="403">
        <f t="shared" si="0"/>
        <v>0</v>
      </c>
    </row>
    <row r="30" spans="1:9">
      <c r="A30" s="168"/>
      <c r="B30" s="245"/>
      <c r="C30" s="335"/>
      <c r="D30" s="336"/>
      <c r="E30" s="336"/>
      <c r="F30" s="336"/>
      <c r="G30" s="336"/>
      <c r="H30" s="337"/>
      <c r="I30" s="404"/>
    </row>
    <row r="31" spans="1:9">
      <c r="A31" s="168" t="s">
        <v>87</v>
      </c>
      <c r="B31" s="245"/>
      <c r="C31" s="335"/>
      <c r="D31" s="336"/>
      <c r="E31" s="336"/>
      <c r="F31" s="336"/>
      <c r="G31" s="336"/>
      <c r="H31" s="337"/>
      <c r="I31" s="404"/>
    </row>
    <row r="32" spans="1:9">
      <c r="A32" s="215" t="s">
        <v>85</v>
      </c>
      <c r="B32" s="245"/>
      <c r="C32" s="335">
        <f>SUM('DP1:DP38'!L32)</f>
        <v>0</v>
      </c>
      <c r="D32" s="336">
        <f>SUM('DP1:DP38'!M32)</f>
        <v>0</v>
      </c>
      <c r="E32" s="336">
        <f>SUM('DP1:DP38'!N32)</f>
        <v>0</v>
      </c>
      <c r="F32" s="336">
        <f>SUM('DP1:DP38'!O32)</f>
        <v>0</v>
      </c>
      <c r="G32" s="336">
        <f>SUM('DP1:DP38'!P32)</f>
        <v>0</v>
      </c>
      <c r="H32" s="337">
        <f>SUM('DP1:DP38'!Q32)</f>
        <v>0</v>
      </c>
      <c r="I32" s="403">
        <f t="shared" si="0"/>
        <v>0</v>
      </c>
    </row>
    <row r="33" spans="1:9">
      <c r="A33" s="215" t="s">
        <v>84</v>
      </c>
      <c r="B33" s="245"/>
      <c r="C33" s="335">
        <f>SUM('DP1:DP38'!L33)</f>
        <v>0</v>
      </c>
      <c r="D33" s="336">
        <f>SUM('DP1:DP38'!M33)</f>
        <v>0</v>
      </c>
      <c r="E33" s="336">
        <f>SUM('DP1:DP38'!N33)</f>
        <v>0</v>
      </c>
      <c r="F33" s="336">
        <f>SUM('DP1:DP38'!O33)</f>
        <v>0</v>
      </c>
      <c r="G33" s="336">
        <f>SUM('DP1:DP38'!P33)</f>
        <v>0</v>
      </c>
      <c r="H33" s="337">
        <f>SUM('DP1:DP38'!Q33)</f>
        <v>0</v>
      </c>
      <c r="I33" s="403">
        <f t="shared" si="0"/>
        <v>0</v>
      </c>
    </row>
    <row r="34" spans="1:9">
      <c r="A34" s="215" t="s">
        <v>82</v>
      </c>
      <c r="B34" s="245"/>
      <c r="C34" s="335">
        <f>SUM('DP1:DP38'!L34)</f>
        <v>0</v>
      </c>
      <c r="D34" s="336">
        <f>SUM('DP1:DP38'!M34)</f>
        <v>0</v>
      </c>
      <c r="E34" s="336">
        <f>SUM('DP1:DP38'!N34)</f>
        <v>0</v>
      </c>
      <c r="F34" s="336">
        <f>SUM('DP1:DP38'!O34)</f>
        <v>0</v>
      </c>
      <c r="G34" s="336">
        <f>SUM('DP1:DP38'!P34)</f>
        <v>0</v>
      </c>
      <c r="H34" s="337">
        <f>SUM('DP1:DP38'!Q34)</f>
        <v>0</v>
      </c>
      <c r="I34" s="403">
        <f t="shared" si="0"/>
        <v>0</v>
      </c>
    </row>
    <row r="35" spans="1:9">
      <c r="A35" s="215" t="s">
        <v>81</v>
      </c>
      <c r="B35" s="245"/>
      <c r="C35" s="335">
        <f>SUM('DP1:DP38'!L35)</f>
        <v>0</v>
      </c>
      <c r="D35" s="336">
        <f>SUM('DP1:DP38'!M35)</f>
        <v>0</v>
      </c>
      <c r="E35" s="336">
        <f>SUM('DP1:DP38'!N35)</f>
        <v>0</v>
      </c>
      <c r="F35" s="336">
        <f>SUM('DP1:DP38'!O35)</f>
        <v>0</v>
      </c>
      <c r="G35" s="336">
        <f>SUM('DP1:DP38'!P35)</f>
        <v>0</v>
      </c>
      <c r="H35" s="337">
        <f>SUM('DP1:DP38'!Q35)</f>
        <v>0</v>
      </c>
      <c r="I35" s="403">
        <f t="shared" si="0"/>
        <v>0</v>
      </c>
    </row>
    <row r="36" spans="1:9">
      <c r="A36" s="187"/>
      <c r="B36" s="245"/>
      <c r="C36" s="335"/>
      <c r="D36" s="336"/>
      <c r="E36" s="336"/>
      <c r="F36" s="336"/>
      <c r="G36" s="336"/>
      <c r="H36" s="337"/>
      <c r="I36" s="404"/>
    </row>
    <row r="37" spans="1:9">
      <c r="A37" s="173" t="s">
        <v>88</v>
      </c>
      <c r="B37" s="245"/>
      <c r="C37" s="335"/>
      <c r="D37" s="336"/>
      <c r="E37" s="336"/>
      <c r="F37" s="336"/>
      <c r="G37" s="336"/>
      <c r="H37" s="337"/>
      <c r="I37" s="404"/>
    </row>
    <row r="38" spans="1:9">
      <c r="A38" s="215" t="s">
        <v>73</v>
      </c>
      <c r="B38" s="245"/>
      <c r="C38" s="335">
        <f>SUM('DP1:DP38'!L38)</f>
        <v>0</v>
      </c>
      <c r="D38" s="336">
        <f>SUM('DP1:DP38'!M38)</f>
        <v>0</v>
      </c>
      <c r="E38" s="336">
        <f>SUM('DP1:DP38'!N38)</f>
        <v>0</v>
      </c>
      <c r="F38" s="336">
        <f>SUM('DP1:DP38'!O38)</f>
        <v>0</v>
      </c>
      <c r="G38" s="336">
        <f>SUM('DP1:DP38'!P38)</f>
        <v>0</v>
      </c>
      <c r="H38" s="337">
        <f>SUM('DP1:DP38'!Q38)</f>
        <v>0</v>
      </c>
      <c r="I38" s="403">
        <f t="shared" si="0"/>
        <v>0</v>
      </c>
    </row>
    <row r="39" spans="1:9">
      <c r="A39" s="215" t="s">
        <v>74</v>
      </c>
      <c r="B39" s="245"/>
      <c r="C39" s="335">
        <f>SUM('DP1:DP38'!L39)</f>
        <v>0</v>
      </c>
      <c r="D39" s="336">
        <f>SUM('DP1:DP38'!M39)</f>
        <v>0</v>
      </c>
      <c r="E39" s="336">
        <f>SUM('DP1:DP38'!N39)</f>
        <v>0</v>
      </c>
      <c r="F39" s="336">
        <f>SUM('DP1:DP38'!O39)</f>
        <v>0</v>
      </c>
      <c r="G39" s="336">
        <f>SUM('DP1:DP38'!P39)</f>
        <v>0</v>
      </c>
      <c r="H39" s="337">
        <f>SUM('DP1:DP38'!Q39)</f>
        <v>0</v>
      </c>
      <c r="I39" s="403">
        <f t="shared" si="0"/>
        <v>0</v>
      </c>
    </row>
    <row r="40" spans="1:9">
      <c r="A40" s="215" t="s">
        <v>75</v>
      </c>
      <c r="B40" s="245"/>
      <c r="C40" s="335">
        <f>SUM('DP1:DP38'!L40)</f>
        <v>0</v>
      </c>
      <c r="D40" s="336">
        <f>SUM('DP1:DP38'!M40)</f>
        <v>0</v>
      </c>
      <c r="E40" s="336">
        <f>SUM('DP1:DP38'!N40)</f>
        <v>0</v>
      </c>
      <c r="F40" s="336">
        <f>SUM('DP1:DP38'!O40)</f>
        <v>0</v>
      </c>
      <c r="G40" s="336">
        <f>SUM('DP1:DP38'!P40)</f>
        <v>0</v>
      </c>
      <c r="H40" s="337">
        <f>SUM('DP1:DP38'!Q40)</f>
        <v>0</v>
      </c>
      <c r="I40" s="403">
        <f t="shared" si="0"/>
        <v>0</v>
      </c>
    </row>
    <row r="41" spans="1:9">
      <c r="A41" s="215" t="s">
        <v>76</v>
      </c>
      <c r="B41" s="245"/>
      <c r="C41" s="335">
        <f>SUM('DP1:DP38'!L41)</f>
        <v>0</v>
      </c>
      <c r="D41" s="336">
        <f>SUM('DP1:DP38'!M41)</f>
        <v>0</v>
      </c>
      <c r="E41" s="336">
        <f>SUM('DP1:DP38'!N41)</f>
        <v>0</v>
      </c>
      <c r="F41" s="336">
        <f>SUM('DP1:DP38'!O41)</f>
        <v>0</v>
      </c>
      <c r="G41" s="336">
        <f>SUM('DP1:DP38'!P41)</f>
        <v>0</v>
      </c>
      <c r="H41" s="337">
        <f>SUM('DP1:DP38'!Q41)</f>
        <v>0</v>
      </c>
      <c r="I41" s="403">
        <f t="shared" si="0"/>
        <v>0</v>
      </c>
    </row>
    <row r="42" spans="1:9">
      <c r="A42" s="215" t="s">
        <v>77</v>
      </c>
      <c r="B42" s="245"/>
      <c r="C42" s="335">
        <f>SUM('DP1:DP38'!L42)</f>
        <v>0</v>
      </c>
      <c r="D42" s="336">
        <f>SUM('DP1:DP38'!M42)</f>
        <v>0</v>
      </c>
      <c r="E42" s="336">
        <f>SUM('DP1:DP38'!N42)</f>
        <v>0</v>
      </c>
      <c r="F42" s="336">
        <f>SUM('DP1:DP38'!O42)</f>
        <v>0</v>
      </c>
      <c r="G42" s="336">
        <f>SUM('DP1:DP38'!P42)</f>
        <v>0</v>
      </c>
      <c r="H42" s="337">
        <f>SUM('DP1:DP38'!Q42)</f>
        <v>0</v>
      </c>
      <c r="I42" s="403">
        <f t="shared" si="0"/>
        <v>0</v>
      </c>
    </row>
    <row r="43" spans="1:9">
      <c r="A43" s="215" t="s">
        <v>78</v>
      </c>
      <c r="B43" s="245"/>
      <c r="C43" s="335">
        <f>SUM('DP1:DP38'!L43)</f>
        <v>0</v>
      </c>
      <c r="D43" s="336">
        <f>SUM('DP1:DP38'!M43)</f>
        <v>0</v>
      </c>
      <c r="E43" s="336">
        <f>SUM('DP1:DP38'!N43)</f>
        <v>0</v>
      </c>
      <c r="F43" s="336">
        <f>SUM('DP1:DP38'!O43)</f>
        <v>0</v>
      </c>
      <c r="G43" s="336">
        <f>SUM('DP1:DP38'!P43)</f>
        <v>0</v>
      </c>
      <c r="H43" s="337">
        <f>SUM('DP1:DP38'!Q43)</f>
        <v>0</v>
      </c>
      <c r="I43" s="403">
        <f t="shared" si="0"/>
        <v>0</v>
      </c>
    </row>
    <row r="44" spans="1:9">
      <c r="A44" s="215"/>
      <c r="B44" s="245"/>
      <c r="C44" s="335"/>
      <c r="D44" s="336"/>
      <c r="E44" s="336"/>
      <c r="F44" s="336"/>
      <c r="G44" s="336"/>
      <c r="H44" s="337"/>
      <c r="I44" s="404"/>
    </row>
    <row r="45" spans="1:9">
      <c r="A45" s="173" t="s">
        <v>89</v>
      </c>
      <c r="B45" s="245"/>
      <c r="C45" s="335"/>
      <c r="D45" s="336"/>
      <c r="E45" s="336"/>
      <c r="F45" s="336"/>
      <c r="G45" s="336"/>
      <c r="H45" s="337"/>
      <c r="I45" s="404"/>
    </row>
    <row r="46" spans="1:9">
      <c r="A46" s="215" t="s">
        <v>79</v>
      </c>
      <c r="B46" s="245"/>
      <c r="C46" s="335">
        <f>SUM('DP1:DP38'!L46)</f>
        <v>0</v>
      </c>
      <c r="D46" s="336">
        <f>SUM('DP1:DP38'!M46)</f>
        <v>0</v>
      </c>
      <c r="E46" s="336">
        <f>SUM('DP1:DP38'!N46)</f>
        <v>0</v>
      </c>
      <c r="F46" s="336">
        <f>SUM('DP1:DP38'!O46)</f>
        <v>0</v>
      </c>
      <c r="G46" s="336">
        <f>SUM('DP1:DP38'!P46)</f>
        <v>0</v>
      </c>
      <c r="H46" s="337">
        <f>SUM('DP1:DP38'!Q46)</f>
        <v>0</v>
      </c>
      <c r="I46" s="403">
        <f t="shared" si="0"/>
        <v>0</v>
      </c>
    </row>
    <row r="47" spans="1:9">
      <c r="A47" s="215" t="s">
        <v>80</v>
      </c>
      <c r="B47" s="245"/>
      <c r="C47" s="335">
        <f>SUM('DP1:DP38'!L47)</f>
        <v>0</v>
      </c>
      <c r="D47" s="336">
        <f>SUM('DP1:DP38'!M47)</f>
        <v>0</v>
      </c>
      <c r="E47" s="336">
        <f>SUM('DP1:DP38'!N47)</f>
        <v>0</v>
      </c>
      <c r="F47" s="336">
        <f>SUM('DP1:DP38'!O47)</f>
        <v>0</v>
      </c>
      <c r="G47" s="336">
        <f>SUM('DP1:DP38'!P47)</f>
        <v>0</v>
      </c>
      <c r="H47" s="337">
        <f>SUM('DP1:DP38'!Q47)</f>
        <v>0</v>
      </c>
      <c r="I47" s="403">
        <f t="shared" si="0"/>
        <v>0</v>
      </c>
    </row>
    <row r="48" spans="1:9" ht="16" thickBot="1">
      <c r="A48" s="216"/>
      <c r="B48" s="246"/>
      <c r="C48" s="338"/>
      <c r="D48" s="339"/>
      <c r="E48" s="339"/>
      <c r="F48" s="339"/>
      <c r="G48" s="339"/>
      <c r="H48" s="340"/>
      <c r="I48" s="371"/>
    </row>
    <row r="49" spans="1:9">
      <c r="A49" s="4"/>
      <c r="C49" s="136"/>
      <c r="D49" s="136"/>
      <c r="E49" s="136"/>
      <c r="F49" s="136"/>
      <c r="G49" s="136"/>
      <c r="H49" s="43"/>
      <c r="I49" s="472"/>
    </row>
    <row r="50" spans="1:9" ht="15" thickBot="1">
      <c r="A50" s="4"/>
      <c r="I50" s="5"/>
    </row>
    <row r="51" spans="1:9" ht="23.25" customHeight="1" thickBot="1">
      <c r="A51" s="25" t="str">
        <f>"Financiën (TOTAAL)"</f>
        <v>Financiën (TOTAAL)</v>
      </c>
      <c r="B51" s="267"/>
      <c r="C51" s="231"/>
      <c r="D51" s="231"/>
      <c r="E51" s="231"/>
      <c r="F51" s="231"/>
      <c r="G51" s="231"/>
      <c r="H51" s="231"/>
      <c r="I51" s="232"/>
    </row>
    <row r="52" spans="1:9" s="82" customFormat="1" ht="23">
      <c r="A52" s="83" t="s">
        <v>28</v>
      </c>
      <c r="B52" s="268"/>
      <c r="C52" s="89" t="s">
        <v>184</v>
      </c>
      <c r="D52" s="81"/>
      <c r="E52" s="81"/>
      <c r="F52" s="81"/>
      <c r="G52" s="81"/>
      <c r="H52" s="81"/>
      <c r="I52" s="96"/>
    </row>
    <row r="53" spans="1:9" ht="15" thickBot="1">
      <c r="A53" s="59"/>
      <c r="B53" s="245"/>
      <c r="C53" s="265"/>
      <c r="D53" s="265"/>
      <c r="E53" s="265"/>
      <c r="F53" s="265"/>
      <c r="G53" s="265"/>
      <c r="H53" s="265"/>
      <c r="I53" s="266"/>
    </row>
    <row r="54" spans="1:9" ht="15.5">
      <c r="A54" s="59"/>
      <c r="B54" s="245"/>
      <c r="C54" s="281" t="str">
        <f t="shared" ref="C54:H54" si="1">C21</f>
        <v>jaar 1</v>
      </c>
      <c r="D54" s="282" t="str">
        <f t="shared" si="1"/>
        <v>jaar 2</v>
      </c>
      <c r="E54" s="282" t="str">
        <f t="shared" si="1"/>
        <v>jaar 3</v>
      </c>
      <c r="F54" s="282" t="str">
        <f t="shared" si="1"/>
        <v>jaar 4</v>
      </c>
      <c r="G54" s="282" t="str">
        <f t="shared" si="1"/>
        <v>jaar 5</v>
      </c>
      <c r="H54" s="283" t="str">
        <f t="shared" si="1"/>
        <v>jaar 6</v>
      </c>
      <c r="I54" s="370" t="s">
        <v>19</v>
      </c>
    </row>
    <row r="55" spans="1:9" ht="16" thickBot="1">
      <c r="A55" s="61" t="s">
        <v>21</v>
      </c>
      <c r="B55" s="246"/>
      <c r="C55" s="311">
        <f>+$C$22</f>
        <v>2023</v>
      </c>
      <c r="D55" s="312">
        <f>+$D$22</f>
        <v>2024</v>
      </c>
      <c r="E55" s="312">
        <f>+$E$22</f>
        <v>2025</v>
      </c>
      <c r="F55" s="312">
        <f>+$F$22</f>
        <v>2026</v>
      </c>
      <c r="G55" s="312">
        <f>+$G$22</f>
        <v>2027</v>
      </c>
      <c r="H55" s="313">
        <f>+$H$22</f>
        <v>2028</v>
      </c>
      <c r="I55" s="366" t="s">
        <v>20</v>
      </c>
    </row>
    <row r="56" spans="1:9">
      <c r="A56" s="8"/>
      <c r="B56" s="269"/>
      <c r="C56" s="341"/>
      <c r="D56" s="342"/>
      <c r="E56" s="342"/>
      <c r="F56" s="342"/>
      <c r="G56" s="342"/>
      <c r="H56" s="343"/>
      <c r="I56" s="393"/>
    </row>
    <row r="57" spans="1:9">
      <c r="A57" s="3" t="s">
        <v>93</v>
      </c>
      <c r="B57" s="270"/>
      <c r="C57" s="353">
        <f>SUM('DP1:DP38'!L57)</f>
        <v>0</v>
      </c>
      <c r="D57" s="354">
        <f>SUM('DP1:DP38'!M57)</f>
        <v>0</v>
      </c>
      <c r="E57" s="354">
        <f>SUM('DP1:DP38'!N57)</f>
        <v>0</v>
      </c>
      <c r="F57" s="354">
        <f>SUM('DP1:DP38'!O57)</f>
        <v>0</v>
      </c>
      <c r="G57" s="354">
        <f>SUM('DP1:DP38'!P57)</f>
        <v>0</v>
      </c>
      <c r="H57" s="355">
        <f>SUM('DP1:DP38'!Q57)</f>
        <v>0</v>
      </c>
      <c r="I57" s="394">
        <f>ROUND(SUM(C57:H57),0)</f>
        <v>0</v>
      </c>
    </row>
    <row r="58" spans="1:9">
      <c r="A58" s="3" t="s">
        <v>94</v>
      </c>
      <c r="B58" s="270"/>
      <c r="C58" s="353">
        <f>SUM('DP1:DP38'!L58)</f>
        <v>0</v>
      </c>
      <c r="D58" s="354">
        <f>SUM('DP1:DP38'!M58)</f>
        <v>0</v>
      </c>
      <c r="E58" s="354">
        <f>SUM('DP1:DP38'!N58)</f>
        <v>0</v>
      </c>
      <c r="F58" s="354">
        <f>SUM('DP1:DP38'!O58)</f>
        <v>0</v>
      </c>
      <c r="G58" s="354">
        <f>SUM('DP1:DP38'!P58)</f>
        <v>0</v>
      </c>
      <c r="H58" s="355">
        <f>SUM('DP1:DP38'!Q58)</f>
        <v>0</v>
      </c>
      <c r="I58" s="394">
        <f t="shared" ref="I58:I59" si="2">ROUND(SUM(C58:H58),0)</f>
        <v>0</v>
      </c>
    </row>
    <row r="59" spans="1:9">
      <c r="A59" s="3" t="s">
        <v>95</v>
      </c>
      <c r="B59" s="270"/>
      <c r="C59" s="353">
        <f>SUM('DP1:DP38'!L59)</f>
        <v>0</v>
      </c>
      <c r="D59" s="354">
        <f>SUM('DP1:DP38'!M59)</f>
        <v>0</v>
      </c>
      <c r="E59" s="354">
        <f>SUM('DP1:DP38'!N59)</f>
        <v>0</v>
      </c>
      <c r="F59" s="354">
        <f>SUM('DP1:DP38'!O59)</f>
        <v>0</v>
      </c>
      <c r="G59" s="354">
        <f>SUM('DP1:DP38'!P59)</f>
        <v>0</v>
      </c>
      <c r="H59" s="355">
        <f>SUM('DP1:DP38'!Q59)</f>
        <v>0</v>
      </c>
      <c r="I59" s="394">
        <f t="shared" si="2"/>
        <v>0</v>
      </c>
    </row>
    <row r="60" spans="1:9" ht="15" thickBot="1">
      <c r="A60" s="6" t="s">
        <v>171</v>
      </c>
      <c r="B60" s="270"/>
      <c r="C60" s="353"/>
      <c r="D60" s="354"/>
      <c r="E60" s="354"/>
      <c r="F60" s="354"/>
      <c r="G60" s="354"/>
      <c r="H60" s="355"/>
      <c r="I60" s="394"/>
    </row>
    <row r="61" spans="1:9" ht="16" thickBot="1">
      <c r="A61" s="218" t="s">
        <v>163</v>
      </c>
      <c r="B61" s="271"/>
      <c r="C61" s="347">
        <f t="shared" ref="C61:I61" si="3">SUM(C56:C60)</f>
        <v>0</v>
      </c>
      <c r="D61" s="348">
        <f t="shared" si="3"/>
        <v>0</v>
      </c>
      <c r="E61" s="348">
        <f t="shared" si="3"/>
        <v>0</v>
      </c>
      <c r="F61" s="348">
        <f t="shared" si="3"/>
        <v>0</v>
      </c>
      <c r="G61" s="348">
        <f t="shared" si="3"/>
        <v>0</v>
      </c>
      <c r="H61" s="349">
        <f t="shared" si="3"/>
        <v>0</v>
      </c>
      <c r="I61" s="177">
        <f t="shared" si="3"/>
        <v>0</v>
      </c>
    </row>
    <row r="62" spans="1:9" ht="15.5">
      <c r="A62" s="98"/>
      <c r="B62" s="272"/>
      <c r="C62" s="350"/>
      <c r="D62" s="351"/>
      <c r="E62" s="351"/>
      <c r="F62" s="351"/>
      <c r="G62" s="351"/>
      <c r="H62" s="352"/>
      <c r="I62" s="149"/>
    </row>
    <row r="63" spans="1:9" ht="15" thickBot="1">
      <c r="A63" s="219" t="s">
        <v>86</v>
      </c>
      <c r="B63" s="270"/>
      <c r="C63" s="353">
        <f>SUM('DP1:DP38'!L63)</f>
        <v>0</v>
      </c>
      <c r="D63" s="354">
        <f>SUM('DP1:DP38'!M63)</f>
        <v>0</v>
      </c>
      <c r="E63" s="354">
        <f>SUM('DP1:DP38'!N63)</f>
        <v>0</v>
      </c>
      <c r="F63" s="354">
        <f>SUM('DP1:DP38'!O63)</f>
        <v>0</v>
      </c>
      <c r="G63" s="354">
        <f>SUM('DP1:DP38'!P63)</f>
        <v>0</v>
      </c>
      <c r="H63" s="355">
        <f>SUM('DP1:DP38'!Q63)</f>
        <v>0</v>
      </c>
      <c r="I63" s="394">
        <f>ROUND(SUM(C63:H63),0)</f>
        <v>0</v>
      </c>
    </row>
    <row r="64" spans="1:9" ht="16" thickBot="1">
      <c r="A64" s="218" t="s">
        <v>164</v>
      </c>
      <c r="B64" s="271"/>
      <c r="C64" s="347">
        <f t="shared" ref="C64:I64" si="4">+C63</f>
        <v>0</v>
      </c>
      <c r="D64" s="348">
        <f t="shared" si="4"/>
        <v>0</v>
      </c>
      <c r="E64" s="348">
        <f t="shared" si="4"/>
        <v>0</v>
      </c>
      <c r="F64" s="348">
        <f t="shared" si="4"/>
        <v>0</v>
      </c>
      <c r="G64" s="348">
        <f t="shared" si="4"/>
        <v>0</v>
      </c>
      <c r="H64" s="349">
        <f t="shared" si="4"/>
        <v>0</v>
      </c>
      <c r="I64" s="177">
        <f t="shared" si="4"/>
        <v>0</v>
      </c>
    </row>
    <row r="65" spans="1:9" ht="15.5">
      <c r="A65" s="219"/>
      <c r="B65" s="270"/>
      <c r="C65" s="353"/>
      <c r="D65" s="354"/>
      <c r="E65" s="354"/>
      <c r="F65" s="354"/>
      <c r="G65" s="354"/>
      <c r="H65" s="355"/>
      <c r="I65" s="373"/>
    </row>
    <row r="66" spans="1:9" ht="15.5">
      <c r="A66" s="168" t="s">
        <v>87</v>
      </c>
      <c r="B66" s="270"/>
      <c r="C66" s="356"/>
      <c r="D66" s="357"/>
      <c r="E66" s="357"/>
      <c r="F66" s="357"/>
      <c r="G66" s="357"/>
      <c r="H66" s="358"/>
      <c r="I66" s="149"/>
    </row>
    <row r="67" spans="1:9">
      <c r="A67" s="220" t="s">
        <v>96</v>
      </c>
      <c r="B67" s="270"/>
      <c r="C67" s="353">
        <f>SUM('DP1:DP38'!L67)</f>
        <v>0</v>
      </c>
      <c r="D67" s="354">
        <f>SUM('DP1:DP38'!M67)</f>
        <v>0</v>
      </c>
      <c r="E67" s="354">
        <f>SUM('DP1:DP38'!N67)</f>
        <v>0</v>
      </c>
      <c r="F67" s="354">
        <f>SUM('DP1:DP38'!O67)</f>
        <v>0</v>
      </c>
      <c r="G67" s="354">
        <f>SUM('DP1:DP38'!P67)</f>
        <v>0</v>
      </c>
      <c r="H67" s="355">
        <f>SUM('DP1:DP38'!Q67)</f>
        <v>0</v>
      </c>
      <c r="I67" s="394">
        <f t="shared" ref="I67:I70" si="5">ROUND(SUM(C67:H67),0)</f>
        <v>0</v>
      </c>
    </row>
    <row r="68" spans="1:9">
      <c r="A68" s="220" t="s">
        <v>83</v>
      </c>
      <c r="B68" s="270"/>
      <c r="C68" s="353">
        <f>SUM('DP1:DP38'!L68)</f>
        <v>0</v>
      </c>
      <c r="D68" s="354">
        <f>SUM('DP1:DP38'!M68)</f>
        <v>0</v>
      </c>
      <c r="E68" s="354">
        <f>SUM('DP1:DP38'!N68)</f>
        <v>0</v>
      </c>
      <c r="F68" s="354">
        <f>SUM('DP1:DP38'!O68)</f>
        <v>0</v>
      </c>
      <c r="G68" s="354">
        <f>SUM('DP1:DP38'!P68)</f>
        <v>0</v>
      </c>
      <c r="H68" s="355">
        <f>SUM('DP1:DP38'!Q68)</f>
        <v>0</v>
      </c>
      <c r="I68" s="394">
        <f t="shared" si="5"/>
        <v>0</v>
      </c>
    </row>
    <row r="69" spans="1:9">
      <c r="A69" s="220" t="s">
        <v>97</v>
      </c>
      <c r="B69" s="270"/>
      <c r="C69" s="353">
        <f>SUM('DP1:DP38'!L69)</f>
        <v>0</v>
      </c>
      <c r="D69" s="354">
        <f>SUM('DP1:DP38'!M69)</f>
        <v>0</v>
      </c>
      <c r="E69" s="354">
        <f>SUM('DP1:DP38'!N69)</f>
        <v>0</v>
      </c>
      <c r="F69" s="354">
        <f>SUM('DP1:DP38'!O69)</f>
        <v>0</v>
      </c>
      <c r="G69" s="354">
        <f>SUM('DP1:DP38'!P69)</f>
        <v>0</v>
      </c>
      <c r="H69" s="355">
        <f>SUM('DP1:DP38'!Q69)</f>
        <v>0</v>
      </c>
      <c r="I69" s="394">
        <f t="shared" si="5"/>
        <v>0</v>
      </c>
    </row>
    <row r="70" spans="1:9">
      <c r="A70" s="220" t="s">
        <v>98</v>
      </c>
      <c r="B70" s="270"/>
      <c r="C70" s="353">
        <f>SUM('DP1:DP38'!L70)</f>
        <v>0</v>
      </c>
      <c r="D70" s="354">
        <f>SUM('DP1:DP38'!M70)</f>
        <v>0</v>
      </c>
      <c r="E70" s="354">
        <f>SUM('DP1:DP38'!N70)</f>
        <v>0</v>
      </c>
      <c r="F70" s="354">
        <f>SUM('DP1:DP38'!O70)</f>
        <v>0</v>
      </c>
      <c r="G70" s="354">
        <f>SUM('DP1:DP38'!P70)</f>
        <v>0</v>
      </c>
      <c r="H70" s="355">
        <f>SUM('DP1:DP38'!Q70)</f>
        <v>0</v>
      </c>
      <c r="I70" s="394">
        <f t="shared" si="5"/>
        <v>0</v>
      </c>
    </row>
    <row r="71" spans="1:9">
      <c r="A71" s="221"/>
      <c r="B71" s="270"/>
      <c r="C71" s="353"/>
      <c r="D71" s="354"/>
      <c r="E71" s="354"/>
      <c r="F71" s="354"/>
      <c r="G71" s="354"/>
      <c r="H71" s="355"/>
      <c r="I71" s="396"/>
    </row>
    <row r="72" spans="1:9">
      <c r="A72" s="173" t="s">
        <v>88</v>
      </c>
      <c r="B72" s="270"/>
      <c r="C72" s="353"/>
      <c r="D72" s="354"/>
      <c r="E72" s="354"/>
      <c r="F72" s="354"/>
      <c r="G72" s="354"/>
      <c r="H72" s="355"/>
      <c r="I72" s="394"/>
    </row>
    <row r="73" spans="1:9">
      <c r="A73" s="220" t="s">
        <v>73</v>
      </c>
      <c r="B73" s="270"/>
      <c r="C73" s="353">
        <f>SUM('DP1:DP38'!L73)</f>
        <v>0</v>
      </c>
      <c r="D73" s="354">
        <f>SUM('DP1:DP38'!M73)</f>
        <v>0</v>
      </c>
      <c r="E73" s="354">
        <f>SUM('DP1:DP38'!N73)</f>
        <v>0</v>
      </c>
      <c r="F73" s="354">
        <f>SUM('DP1:DP38'!O73)</f>
        <v>0</v>
      </c>
      <c r="G73" s="354">
        <f>SUM('DP1:DP38'!P73)</f>
        <v>0</v>
      </c>
      <c r="H73" s="355">
        <f>SUM('DP1:DP38'!Q73)</f>
        <v>0</v>
      </c>
      <c r="I73" s="394">
        <f t="shared" ref="I73:I78" si="6">ROUND(SUM(C73:H73),0)</f>
        <v>0</v>
      </c>
    </row>
    <row r="74" spans="1:9">
      <c r="A74" s="220" t="s">
        <v>74</v>
      </c>
      <c r="B74" s="270"/>
      <c r="C74" s="353">
        <f>SUM('DP1:DP38'!L74)</f>
        <v>0</v>
      </c>
      <c r="D74" s="354">
        <f>SUM('DP1:DP38'!M74)</f>
        <v>0</v>
      </c>
      <c r="E74" s="354">
        <f>SUM('DP1:DP38'!N74)</f>
        <v>0</v>
      </c>
      <c r="F74" s="354">
        <f>SUM('DP1:DP38'!O74)</f>
        <v>0</v>
      </c>
      <c r="G74" s="354">
        <f>SUM('DP1:DP38'!P74)</f>
        <v>0</v>
      </c>
      <c r="H74" s="355">
        <f>SUM('DP1:DP38'!Q74)</f>
        <v>0</v>
      </c>
      <c r="I74" s="394">
        <f t="shared" si="6"/>
        <v>0</v>
      </c>
    </row>
    <row r="75" spans="1:9">
      <c r="A75" s="220" t="s">
        <v>75</v>
      </c>
      <c r="B75" s="270"/>
      <c r="C75" s="353">
        <f>SUM('DP1:DP38'!L75)</f>
        <v>0</v>
      </c>
      <c r="D75" s="354">
        <f>SUM('DP1:DP38'!M75)</f>
        <v>0</v>
      </c>
      <c r="E75" s="354">
        <f>SUM('DP1:DP38'!N75)</f>
        <v>0</v>
      </c>
      <c r="F75" s="354">
        <f>SUM('DP1:DP38'!O75)</f>
        <v>0</v>
      </c>
      <c r="G75" s="354">
        <f>SUM('DP1:DP38'!P75)</f>
        <v>0</v>
      </c>
      <c r="H75" s="355">
        <f>SUM('DP1:DP38'!Q75)</f>
        <v>0</v>
      </c>
      <c r="I75" s="394">
        <f t="shared" si="6"/>
        <v>0</v>
      </c>
    </row>
    <row r="76" spans="1:9">
      <c r="A76" s="220" t="s">
        <v>76</v>
      </c>
      <c r="B76" s="270"/>
      <c r="C76" s="353">
        <f>SUM('DP1:DP38'!L76)</f>
        <v>0</v>
      </c>
      <c r="D76" s="354">
        <f>SUM('DP1:DP38'!M76)</f>
        <v>0</v>
      </c>
      <c r="E76" s="354">
        <f>SUM('DP1:DP38'!N76)</f>
        <v>0</v>
      </c>
      <c r="F76" s="354">
        <f>SUM('DP1:DP38'!O76)</f>
        <v>0</v>
      </c>
      <c r="G76" s="354">
        <f>SUM('DP1:DP38'!P76)</f>
        <v>0</v>
      </c>
      <c r="H76" s="355">
        <f>SUM('DP1:DP38'!Q76)</f>
        <v>0</v>
      </c>
      <c r="I76" s="394">
        <f t="shared" si="6"/>
        <v>0</v>
      </c>
    </row>
    <row r="77" spans="1:9">
      <c r="A77" s="220" t="s">
        <v>77</v>
      </c>
      <c r="B77" s="270"/>
      <c r="C77" s="353">
        <f>SUM('DP1:DP38'!L77)</f>
        <v>0</v>
      </c>
      <c r="D77" s="354">
        <f>SUM('DP1:DP38'!M77)</f>
        <v>0</v>
      </c>
      <c r="E77" s="354">
        <f>SUM('DP1:DP38'!N77)</f>
        <v>0</v>
      </c>
      <c r="F77" s="354">
        <f>SUM('DP1:DP38'!O77)</f>
        <v>0</v>
      </c>
      <c r="G77" s="354">
        <f>SUM('DP1:DP38'!P77)</f>
        <v>0</v>
      </c>
      <c r="H77" s="355">
        <f>SUM('DP1:DP38'!Q77)</f>
        <v>0</v>
      </c>
      <c r="I77" s="394">
        <f t="shared" si="6"/>
        <v>0</v>
      </c>
    </row>
    <row r="78" spans="1:9">
      <c r="A78" s="220" t="s">
        <v>78</v>
      </c>
      <c r="B78" s="270"/>
      <c r="C78" s="353">
        <f>SUM('DP1:DP38'!L78)</f>
        <v>0</v>
      </c>
      <c r="D78" s="354">
        <f>SUM('DP1:DP38'!M78)</f>
        <v>0</v>
      </c>
      <c r="E78" s="354">
        <f>SUM('DP1:DP38'!N78)</f>
        <v>0</v>
      </c>
      <c r="F78" s="354">
        <f>SUM('DP1:DP38'!O78)</f>
        <v>0</v>
      </c>
      <c r="G78" s="354">
        <f>SUM('DP1:DP38'!P78)</f>
        <v>0</v>
      </c>
      <c r="H78" s="355">
        <f>SUM('DP1:DP38'!Q78)</f>
        <v>0</v>
      </c>
      <c r="I78" s="394">
        <f t="shared" si="6"/>
        <v>0</v>
      </c>
    </row>
    <row r="79" spans="1:9">
      <c r="A79" s="220"/>
      <c r="B79" s="270"/>
      <c r="C79" s="353"/>
      <c r="D79" s="354"/>
      <c r="E79" s="354"/>
      <c r="F79" s="354"/>
      <c r="G79" s="354"/>
      <c r="H79" s="355"/>
      <c r="I79" s="396"/>
    </row>
    <row r="80" spans="1:9">
      <c r="A80" s="173" t="s">
        <v>89</v>
      </c>
      <c r="B80" s="270"/>
      <c r="C80" s="353"/>
      <c r="D80" s="354"/>
      <c r="E80" s="354"/>
      <c r="F80" s="354"/>
      <c r="G80" s="354"/>
      <c r="H80" s="355"/>
      <c r="I80" s="396"/>
    </row>
    <row r="81" spans="1:10">
      <c r="A81" s="220" t="s">
        <v>79</v>
      </c>
      <c r="B81" s="270"/>
      <c r="C81" s="353">
        <f>SUM('DP1:DP38'!L81)</f>
        <v>0</v>
      </c>
      <c r="D81" s="354">
        <f>SUM('DP1:DP38'!M81)</f>
        <v>0</v>
      </c>
      <c r="E81" s="354">
        <f>SUM('DP1:DP38'!N81)</f>
        <v>0</v>
      </c>
      <c r="F81" s="354">
        <f>SUM('DP1:DP38'!O81)</f>
        <v>0</v>
      </c>
      <c r="G81" s="354">
        <f>SUM('DP1:DP38'!P81)</f>
        <v>0</v>
      </c>
      <c r="H81" s="355">
        <f>SUM('DP1:DP38'!Q81)</f>
        <v>0</v>
      </c>
      <c r="I81" s="394">
        <f t="shared" ref="I81:I82" si="7">ROUND(SUM(C81:H81),0)</f>
        <v>0</v>
      </c>
    </row>
    <row r="82" spans="1:10">
      <c r="A82" s="220" t="s">
        <v>80</v>
      </c>
      <c r="B82" s="270"/>
      <c r="C82" s="353">
        <f>SUM('DP1:DP38'!L82)</f>
        <v>0</v>
      </c>
      <c r="D82" s="354">
        <f>SUM('DP1:DP38'!M82)</f>
        <v>0</v>
      </c>
      <c r="E82" s="354">
        <f>SUM('DP1:DP38'!N82)</f>
        <v>0</v>
      </c>
      <c r="F82" s="354">
        <f>SUM('DP1:DP38'!O82)</f>
        <v>0</v>
      </c>
      <c r="G82" s="354">
        <f>SUM('DP1:DP38'!P82)</f>
        <v>0</v>
      </c>
      <c r="H82" s="355">
        <f>SUM('DP1:DP38'!Q82)</f>
        <v>0</v>
      </c>
      <c r="I82" s="394">
        <f t="shared" si="7"/>
        <v>0</v>
      </c>
    </row>
    <row r="83" spans="1:10" s="9" customFormat="1" ht="16" thickBot="1">
      <c r="A83" s="222"/>
      <c r="B83" s="273"/>
      <c r="C83" s="359"/>
      <c r="D83" s="360"/>
      <c r="E83" s="360"/>
      <c r="F83" s="360"/>
      <c r="G83" s="360"/>
      <c r="H83" s="361"/>
      <c r="I83" s="397"/>
    </row>
    <row r="84" spans="1:10" ht="16" thickBot="1">
      <c r="A84" s="218" t="s">
        <v>165</v>
      </c>
      <c r="B84" s="274"/>
      <c r="C84" s="347">
        <f>SUM(C66:C83)</f>
        <v>0</v>
      </c>
      <c r="D84" s="348">
        <f t="shared" ref="D84:H84" si="8">SUM(D66:D83)</f>
        <v>0</v>
      </c>
      <c r="E84" s="348">
        <f t="shared" si="8"/>
        <v>0</v>
      </c>
      <c r="F84" s="348">
        <f t="shared" si="8"/>
        <v>0</v>
      </c>
      <c r="G84" s="348">
        <f t="shared" si="8"/>
        <v>0</v>
      </c>
      <c r="H84" s="349">
        <f t="shared" si="8"/>
        <v>0</v>
      </c>
      <c r="I84" s="177">
        <f>SUM(I66:I83)</f>
        <v>0</v>
      </c>
    </row>
    <row r="85" spans="1:10" ht="6.75" customHeight="1" thickBot="1">
      <c r="A85" s="123"/>
      <c r="B85" s="124"/>
      <c r="C85" s="97"/>
      <c r="D85" s="97"/>
      <c r="E85" s="97"/>
      <c r="F85" s="97"/>
      <c r="G85" s="97"/>
      <c r="H85" s="97"/>
      <c r="I85" s="431"/>
    </row>
    <row r="86" spans="1:10" ht="16" thickBot="1">
      <c r="A86" s="223" t="s">
        <v>166</v>
      </c>
      <c r="B86" s="275"/>
      <c r="C86" s="382">
        <f t="shared" ref="C86:I86" si="9">C61+C84+C64</f>
        <v>0</v>
      </c>
      <c r="D86" s="383">
        <f t="shared" si="9"/>
        <v>0</v>
      </c>
      <c r="E86" s="383">
        <f t="shared" si="9"/>
        <v>0</v>
      </c>
      <c r="F86" s="383">
        <f t="shared" si="9"/>
        <v>0</v>
      </c>
      <c r="G86" s="383">
        <f t="shared" si="9"/>
        <v>0</v>
      </c>
      <c r="H86" s="384">
        <f t="shared" si="9"/>
        <v>0</v>
      </c>
      <c r="I86" s="364">
        <f t="shared" si="9"/>
        <v>0</v>
      </c>
      <c r="J86" s="19"/>
    </row>
    <row r="87" spans="1:10" ht="15.5">
      <c r="A87" s="224"/>
      <c r="B87" s="207"/>
      <c r="C87" s="208"/>
      <c r="D87" s="208"/>
      <c r="E87" s="208"/>
      <c r="F87" s="208"/>
      <c r="G87" s="208"/>
      <c r="H87" s="208"/>
      <c r="I87" s="473"/>
      <c r="J87" s="19"/>
    </row>
    <row r="88" spans="1:10" ht="16" thickBot="1">
      <c r="A88" s="159"/>
      <c r="I88" s="5"/>
    </row>
    <row r="89" spans="1:10" ht="23">
      <c r="A89" s="392" t="s">
        <v>35</v>
      </c>
      <c r="B89" s="247"/>
      <c r="C89" s="281" t="s">
        <v>14</v>
      </c>
      <c r="D89" s="282" t="s">
        <v>15</v>
      </c>
      <c r="E89" s="282" t="s">
        <v>16</v>
      </c>
      <c r="F89" s="282" t="s">
        <v>17</v>
      </c>
      <c r="G89" s="282" t="s">
        <v>18</v>
      </c>
      <c r="H89" s="283" t="s">
        <v>53</v>
      </c>
      <c r="I89" s="276" t="s">
        <v>19</v>
      </c>
    </row>
    <row r="90" spans="1:10" ht="18.5" thickBot="1">
      <c r="A90" s="391" t="s">
        <v>56</v>
      </c>
      <c r="B90" s="245"/>
      <c r="C90" s="311">
        <f>+$C$22</f>
        <v>2023</v>
      </c>
      <c r="D90" s="312">
        <f>+$D$22</f>
        <v>2024</v>
      </c>
      <c r="E90" s="312">
        <f>+$E$22</f>
        <v>2025</v>
      </c>
      <c r="F90" s="312">
        <f>+$F$22</f>
        <v>2026</v>
      </c>
      <c r="G90" s="312">
        <f>+$G$22</f>
        <v>2027</v>
      </c>
      <c r="H90" s="313">
        <f>+$H$22</f>
        <v>2028</v>
      </c>
      <c r="I90" s="277" t="s">
        <v>20</v>
      </c>
    </row>
    <row r="91" spans="1:10" s="9" customFormat="1" ht="15.5">
      <c r="A91" s="4"/>
      <c r="B91" s="248"/>
      <c r="C91" s="453"/>
      <c r="D91" s="454"/>
      <c r="E91" s="454"/>
      <c r="F91" s="454"/>
      <c r="G91" s="454"/>
      <c r="H91" s="455"/>
      <c r="I91" s="278"/>
    </row>
    <row r="92" spans="1:10" s="9" customFormat="1" ht="15.5">
      <c r="A92" s="4"/>
      <c r="B92" s="248"/>
      <c r="C92" s="299"/>
      <c r="D92" s="300"/>
      <c r="E92" s="300"/>
      <c r="F92" s="300"/>
      <c r="G92" s="300"/>
      <c r="H92" s="301"/>
      <c r="I92" s="278"/>
    </row>
    <row r="93" spans="1:10" s="9" customFormat="1" ht="15.5">
      <c r="A93" s="4"/>
      <c r="B93" s="248"/>
      <c r="C93" s="299"/>
      <c r="D93" s="300"/>
      <c r="E93" s="300"/>
      <c r="F93" s="300"/>
      <c r="G93" s="300"/>
      <c r="H93" s="301"/>
      <c r="I93" s="278"/>
    </row>
    <row r="94" spans="1:10" s="9" customFormat="1" ht="15.5">
      <c r="A94" s="4" t="s">
        <v>135</v>
      </c>
      <c r="B94" s="248"/>
      <c r="C94" s="299">
        <f>SUM('DP1:DP38'!L91:L93)</f>
        <v>0</v>
      </c>
      <c r="D94" s="300">
        <f>SUM('DP1:DP38'!M91:M93)</f>
        <v>0</v>
      </c>
      <c r="E94" s="300">
        <f>SUM('DP1:DP38'!N91:N93)</f>
        <v>0</v>
      </c>
      <c r="F94" s="300">
        <f>SUM('DP1:DP38'!O91:O93)</f>
        <v>0</v>
      </c>
      <c r="G94" s="300">
        <f>SUM('DP1:DP38'!P91:P93)</f>
        <v>0</v>
      </c>
      <c r="H94" s="301">
        <f>SUM('DP1:DP38'!Q91:Q93)</f>
        <v>0</v>
      </c>
      <c r="I94" s="278">
        <f t="shared" ref="I94:I96" si="10">ROUND(SUM(C94:H94),0)</f>
        <v>0</v>
      </c>
    </row>
    <row r="95" spans="1:10" s="9" customFormat="1" ht="15.5">
      <c r="A95" s="4" t="s">
        <v>180</v>
      </c>
      <c r="B95" s="248"/>
      <c r="C95" s="299">
        <f>SUM('DP1:DP38'!L94)</f>
        <v>0</v>
      </c>
      <c r="D95" s="300">
        <f>SUM('DP1:DP38'!M94)</f>
        <v>0</v>
      </c>
      <c r="E95" s="300">
        <f>SUM('DP1:DP38'!N94)</f>
        <v>0</v>
      </c>
      <c r="F95" s="300">
        <f>SUM('DP1:DP38'!O94)</f>
        <v>0</v>
      </c>
      <c r="G95" s="300">
        <f>SUM('DP1:DP38'!P94)</f>
        <v>0</v>
      </c>
      <c r="H95" s="301">
        <f>SUM('DP1:DP38'!Q94)</f>
        <v>0</v>
      </c>
      <c r="I95" s="278">
        <f t="shared" si="10"/>
        <v>0</v>
      </c>
    </row>
    <row r="96" spans="1:10" s="9" customFormat="1" ht="16" thickBot="1">
      <c r="A96" s="4" t="s">
        <v>68</v>
      </c>
      <c r="B96" s="249"/>
      <c r="C96" s="305">
        <f>SUM('DP1:DP38'!L95)</f>
        <v>0</v>
      </c>
      <c r="D96" s="306">
        <f>SUM('DP1:DP38'!M95)</f>
        <v>0</v>
      </c>
      <c r="E96" s="306">
        <f>SUM('DP1:DP38'!N95)</f>
        <v>0</v>
      </c>
      <c r="F96" s="306">
        <f>SUM('DP1:DP38'!O95)</f>
        <v>0</v>
      </c>
      <c r="G96" s="306">
        <f>SUM('DP1:DP38'!P95)</f>
        <v>0</v>
      </c>
      <c r="H96" s="307">
        <f>SUM('DP1:DP38'!Q95)</f>
        <v>0</v>
      </c>
      <c r="I96" s="18">
        <f t="shared" si="10"/>
        <v>0</v>
      </c>
    </row>
    <row r="97" spans="1:9" ht="16" thickBot="1">
      <c r="A97" s="11" t="s">
        <v>62</v>
      </c>
      <c r="B97" s="424"/>
      <c r="C97" s="382">
        <f t="shared" ref="C97:I97" si="11">SUM(C91:C96)</f>
        <v>0</v>
      </c>
      <c r="D97" s="383">
        <f t="shared" si="11"/>
        <v>0</v>
      </c>
      <c r="E97" s="383">
        <f t="shared" si="11"/>
        <v>0</v>
      </c>
      <c r="F97" s="383">
        <f t="shared" si="11"/>
        <v>0</v>
      </c>
      <c r="G97" s="383">
        <f t="shared" si="11"/>
        <v>0</v>
      </c>
      <c r="H97" s="384">
        <f t="shared" si="11"/>
        <v>0</v>
      </c>
      <c r="I97" s="179">
        <f t="shared" si="11"/>
        <v>0</v>
      </c>
    </row>
    <row r="98" spans="1:9" s="9" customFormat="1" ht="16" thickBot="1">
      <c r="A98" s="4"/>
      <c r="B98" s="248"/>
      <c r="C98" s="143"/>
      <c r="D98" s="141"/>
      <c r="E98" s="141"/>
      <c r="F98" s="10"/>
      <c r="G98" s="10"/>
      <c r="H98" s="10"/>
      <c r="I98" s="13"/>
    </row>
    <row r="99" spans="1:9" s="9" customFormat="1" ht="16" thickBot="1">
      <c r="A99" s="155" t="s">
        <v>105</v>
      </c>
      <c r="B99" s="251"/>
      <c r="C99" s="142"/>
      <c r="D99" s="139"/>
      <c r="E99" s="139"/>
      <c r="F99" s="12"/>
      <c r="G99" s="12"/>
      <c r="H99" s="77"/>
      <c r="I99" s="156">
        <f>+I61-I97</f>
        <v>0</v>
      </c>
    </row>
    <row r="100" spans="1:9" s="23" customFormat="1" ht="15.5">
      <c r="A100" s="11" t="s">
        <v>29</v>
      </c>
      <c r="B100" s="252"/>
      <c r="C100" s="142"/>
      <c r="D100" s="139"/>
      <c r="E100" s="139"/>
      <c r="F100" s="12"/>
      <c r="G100" s="79" t="s">
        <v>116</v>
      </c>
      <c r="H100" s="78">
        <v>0.5</v>
      </c>
      <c r="I100" s="195">
        <f>+I99*H100</f>
        <v>0</v>
      </c>
    </row>
    <row r="101" spans="1:9" s="19" customFormat="1" ht="16" thickBot="1">
      <c r="A101" s="113" t="s">
        <v>150</v>
      </c>
      <c r="B101" s="252"/>
      <c r="C101" s="144"/>
      <c r="D101" s="140"/>
      <c r="E101" s="140"/>
      <c r="F101" s="74"/>
      <c r="G101" s="79" t="s">
        <v>155</v>
      </c>
      <c r="H101" s="114">
        <v>0.5</v>
      </c>
      <c r="I101" s="206">
        <f>+I99*H101</f>
        <v>0</v>
      </c>
    </row>
    <row r="102" spans="1:9" s="19" customFormat="1" ht="16" thickBot="1">
      <c r="A102" s="150"/>
      <c r="B102" s="248"/>
      <c r="C102" s="144"/>
      <c r="D102" s="140"/>
      <c r="E102" s="140"/>
      <c r="F102" s="152"/>
      <c r="G102" s="153"/>
      <c r="H102" s="154"/>
      <c r="I102" s="474"/>
    </row>
    <row r="103" spans="1:9" s="19" customFormat="1" ht="18">
      <c r="A103" s="391" t="s">
        <v>61</v>
      </c>
      <c r="B103" s="248"/>
      <c r="C103" s="281" t="s">
        <v>14</v>
      </c>
      <c r="D103" s="282" t="s">
        <v>15</v>
      </c>
      <c r="E103" s="282" t="s">
        <v>16</v>
      </c>
      <c r="F103" s="282" t="s">
        <v>17</v>
      </c>
      <c r="G103" s="282" t="s">
        <v>18</v>
      </c>
      <c r="H103" s="283" t="s">
        <v>53</v>
      </c>
      <c r="I103" s="276" t="s">
        <v>19</v>
      </c>
    </row>
    <row r="104" spans="1:9" s="19" customFormat="1" ht="18.5" thickBot="1">
      <c r="A104" s="391"/>
      <c r="B104" s="248"/>
      <c r="C104" s="311">
        <f>+$C$22</f>
        <v>2023</v>
      </c>
      <c r="D104" s="312">
        <f>+$D$22</f>
        <v>2024</v>
      </c>
      <c r="E104" s="312">
        <f>+$E$22</f>
        <v>2025</v>
      </c>
      <c r="F104" s="312">
        <f>+$F$22</f>
        <v>2026</v>
      </c>
      <c r="G104" s="312">
        <f>+$G$22</f>
        <v>2027</v>
      </c>
      <c r="H104" s="313">
        <f>+$H$22</f>
        <v>2028</v>
      </c>
      <c r="I104" s="277" t="s">
        <v>20</v>
      </c>
    </row>
    <row r="105" spans="1:9" s="9" customFormat="1" ht="15.5">
      <c r="A105" s="4"/>
      <c r="B105" s="248"/>
      <c r="C105" s="453"/>
      <c r="D105" s="454"/>
      <c r="E105" s="454"/>
      <c r="F105" s="454"/>
      <c r="G105" s="454"/>
      <c r="H105" s="455"/>
      <c r="I105" s="17"/>
    </row>
    <row r="106" spans="1:9" s="9" customFormat="1" ht="15.5">
      <c r="A106" s="4"/>
      <c r="B106" s="248"/>
      <c r="C106" s="299"/>
      <c r="D106" s="300"/>
      <c r="E106" s="300"/>
      <c r="F106" s="300"/>
      <c r="G106" s="300"/>
      <c r="H106" s="301"/>
      <c r="I106" s="278"/>
    </row>
    <row r="107" spans="1:9" s="9" customFormat="1" ht="15.5">
      <c r="A107" s="4"/>
      <c r="B107" s="248"/>
      <c r="C107" s="299"/>
      <c r="D107" s="300"/>
      <c r="E107" s="300"/>
      <c r="F107" s="300"/>
      <c r="G107" s="300"/>
      <c r="H107" s="301"/>
      <c r="I107" s="278"/>
    </row>
    <row r="108" spans="1:9" s="9" customFormat="1" ht="15.5">
      <c r="A108" s="4" t="s">
        <v>135</v>
      </c>
      <c r="B108" s="248"/>
      <c r="C108" s="299">
        <f>SUM('DP1:DP38'!L104:L107)</f>
        <v>0</v>
      </c>
      <c r="D108" s="300">
        <f>SUM('DP1:DP38'!M104:M107)</f>
        <v>0</v>
      </c>
      <c r="E108" s="300">
        <f>SUM('DP1:DP38'!N104:N107)</f>
        <v>0</v>
      </c>
      <c r="F108" s="300">
        <f>SUM('DP1:DP38'!O104:O107)</f>
        <v>0</v>
      </c>
      <c r="G108" s="300">
        <f>SUM('DP1:DP38'!P104:P107)</f>
        <v>0</v>
      </c>
      <c r="H108" s="301">
        <f>SUM('DP1:DP38'!Q104:Q107)</f>
        <v>0</v>
      </c>
      <c r="I108" s="278">
        <f t="shared" ref="I108:I109" si="12">ROUND(SUM(C108:H108),0)</f>
        <v>0</v>
      </c>
    </row>
    <row r="109" spans="1:9" ht="15" thickBot="1">
      <c r="A109" s="4" t="s">
        <v>68</v>
      </c>
      <c r="B109" s="249"/>
      <c r="C109" s="305">
        <f>SUM('DP1:DP38'!L108)</f>
        <v>0</v>
      </c>
      <c r="D109" s="306">
        <f>SUM('DP1:DP38'!M108)</f>
        <v>0</v>
      </c>
      <c r="E109" s="306">
        <f>SUM('DP1:DP38'!N108)</f>
        <v>0</v>
      </c>
      <c r="F109" s="306">
        <f>SUM('DP1:DP38'!O108)</f>
        <v>0</v>
      </c>
      <c r="G109" s="306">
        <f>SUM('DP1:DP38'!P108)</f>
        <v>0</v>
      </c>
      <c r="H109" s="307">
        <f>SUM('DP1:DP38'!Q108)</f>
        <v>0</v>
      </c>
      <c r="I109" s="18">
        <f t="shared" si="12"/>
        <v>0</v>
      </c>
    </row>
    <row r="110" spans="1:9" ht="16" thickBot="1">
      <c r="A110" s="11" t="s">
        <v>63</v>
      </c>
      <c r="B110" s="250"/>
      <c r="C110" s="382">
        <f t="shared" ref="C110:I110" si="13">SUM(C105:C109)</f>
        <v>0</v>
      </c>
      <c r="D110" s="383">
        <f t="shared" si="13"/>
        <v>0</v>
      </c>
      <c r="E110" s="383">
        <f t="shared" si="13"/>
        <v>0</v>
      </c>
      <c r="F110" s="383">
        <f t="shared" si="13"/>
        <v>0</v>
      </c>
      <c r="G110" s="383">
        <f t="shared" si="13"/>
        <v>0</v>
      </c>
      <c r="H110" s="384">
        <f t="shared" si="13"/>
        <v>0</v>
      </c>
      <c r="I110" s="264">
        <f t="shared" si="13"/>
        <v>0</v>
      </c>
    </row>
    <row r="111" spans="1:9" ht="15" thickBot="1">
      <c r="A111" s="4"/>
      <c r="B111" s="248"/>
      <c r="C111" s="143"/>
      <c r="D111" s="141"/>
      <c r="E111" s="141"/>
      <c r="F111" s="10"/>
      <c r="G111" s="10"/>
      <c r="H111" s="10"/>
      <c r="I111" s="13"/>
    </row>
    <row r="112" spans="1:9" ht="16" thickBot="1">
      <c r="A112" s="155" t="s">
        <v>107</v>
      </c>
      <c r="B112" s="251"/>
      <c r="C112" s="142"/>
      <c r="D112" s="139"/>
      <c r="E112" s="139"/>
      <c r="F112" s="12"/>
      <c r="G112" s="12"/>
      <c r="H112" s="77"/>
      <c r="I112" s="156">
        <f>+I63-I110</f>
        <v>0</v>
      </c>
    </row>
    <row r="113" spans="1:9" ht="15.5">
      <c r="A113" s="11" t="s">
        <v>29</v>
      </c>
      <c r="B113" s="253"/>
      <c r="C113" s="142"/>
      <c r="D113" s="139"/>
      <c r="E113" s="139"/>
      <c r="F113" s="12"/>
      <c r="G113" s="79" t="s">
        <v>116</v>
      </c>
      <c r="H113" s="78">
        <v>0.5</v>
      </c>
      <c r="I113" s="195">
        <f>+I112*H113</f>
        <v>0</v>
      </c>
    </row>
    <row r="114" spans="1:9" ht="16" thickBot="1">
      <c r="A114" s="113" t="s">
        <v>151</v>
      </c>
      <c r="B114" s="253"/>
      <c r="C114" s="144"/>
      <c r="D114" s="140"/>
      <c r="E114" s="140"/>
      <c r="F114" s="74"/>
      <c r="G114" s="79" t="s">
        <v>156</v>
      </c>
      <c r="H114" s="114">
        <v>0.5</v>
      </c>
      <c r="I114" s="206">
        <f>+I112*H114</f>
        <v>0</v>
      </c>
    </row>
    <row r="115" spans="1:9" ht="16" thickBot="1">
      <c r="A115" s="4"/>
      <c r="B115" s="254"/>
      <c r="C115" s="145"/>
      <c r="D115" s="145"/>
      <c r="E115" s="145"/>
      <c r="F115" s="145"/>
      <c r="G115" s="146"/>
      <c r="H115" s="146"/>
      <c r="I115" s="475"/>
    </row>
    <row r="116" spans="1:9" ht="18">
      <c r="A116" s="391" t="s">
        <v>57</v>
      </c>
      <c r="B116" s="254"/>
      <c r="C116" s="281" t="s">
        <v>14</v>
      </c>
      <c r="D116" s="282" t="s">
        <v>15</v>
      </c>
      <c r="E116" s="282" t="s">
        <v>16</v>
      </c>
      <c r="F116" s="282" t="s">
        <v>17</v>
      </c>
      <c r="G116" s="282" t="s">
        <v>18</v>
      </c>
      <c r="H116" s="283" t="s">
        <v>53</v>
      </c>
      <c r="I116" s="276" t="s">
        <v>19</v>
      </c>
    </row>
    <row r="117" spans="1:9" ht="18.5" thickBot="1">
      <c r="A117" s="391"/>
      <c r="B117" s="254"/>
      <c r="C117" s="311">
        <f>+$C$22</f>
        <v>2023</v>
      </c>
      <c r="D117" s="312">
        <f>+$D$22</f>
        <v>2024</v>
      </c>
      <c r="E117" s="312">
        <f>+$E$22</f>
        <v>2025</v>
      </c>
      <c r="F117" s="312">
        <f>+$F$22</f>
        <v>2026</v>
      </c>
      <c r="G117" s="312">
        <f>+$G$22</f>
        <v>2027</v>
      </c>
      <c r="H117" s="313">
        <f>+$H$22</f>
        <v>2028</v>
      </c>
      <c r="I117" s="277" t="s">
        <v>20</v>
      </c>
    </row>
    <row r="118" spans="1:9">
      <c r="A118" s="4"/>
      <c r="B118" s="254"/>
      <c r="C118" s="453"/>
      <c r="D118" s="454"/>
      <c r="E118" s="454"/>
      <c r="F118" s="454"/>
      <c r="G118" s="454"/>
      <c r="H118" s="455"/>
      <c r="I118" s="278"/>
    </row>
    <row r="119" spans="1:9">
      <c r="A119" s="4"/>
      <c r="B119" s="254"/>
      <c r="C119" s="299"/>
      <c r="D119" s="300"/>
      <c r="E119" s="300"/>
      <c r="F119" s="300"/>
      <c r="G119" s="300"/>
      <c r="H119" s="301"/>
      <c r="I119" s="278"/>
    </row>
    <row r="120" spans="1:9">
      <c r="A120" s="4"/>
      <c r="B120" s="254"/>
      <c r="C120" s="299"/>
      <c r="D120" s="300"/>
      <c r="E120" s="300"/>
      <c r="F120" s="300"/>
      <c r="G120" s="300"/>
      <c r="H120" s="301"/>
      <c r="I120" s="278"/>
    </row>
    <row r="121" spans="1:9">
      <c r="A121" s="4" t="s">
        <v>135</v>
      </c>
      <c r="B121" s="254"/>
      <c r="C121" s="299">
        <f>SUM('DP1:DP38'!L117:L119)</f>
        <v>0</v>
      </c>
      <c r="D121" s="300">
        <f>SUM('DP1:DP38'!M117:M119)</f>
        <v>0</v>
      </c>
      <c r="E121" s="300">
        <f>SUM('DP1:DP38'!N117:N119)</f>
        <v>0</v>
      </c>
      <c r="F121" s="300">
        <f>SUM('DP1:DP38'!O117:O119)</f>
        <v>0</v>
      </c>
      <c r="G121" s="300">
        <f>SUM('DP1:DP38'!P117:P119)</f>
        <v>0</v>
      </c>
      <c r="H121" s="301">
        <f>SUM('DP1:DP38'!Q117:Q119)</f>
        <v>0</v>
      </c>
      <c r="I121" s="278">
        <f t="shared" ref="I121:I123" si="14">ROUND(SUM(C121:H121),0)</f>
        <v>0</v>
      </c>
    </row>
    <row r="122" spans="1:9">
      <c r="A122" s="4" t="s">
        <v>180</v>
      </c>
      <c r="B122" s="254"/>
      <c r="C122" s="299">
        <f>SUM('DP1:DP38'!L120)</f>
        <v>0</v>
      </c>
      <c r="D122" s="300">
        <f>SUM('DP1:DP38'!M120)</f>
        <v>0</v>
      </c>
      <c r="E122" s="300">
        <f>SUM('DP1:DP38'!N120)</f>
        <v>0</v>
      </c>
      <c r="F122" s="300">
        <f>SUM('DP1:DP38'!O120)</f>
        <v>0</v>
      </c>
      <c r="G122" s="300">
        <f>SUM('DP1:DP38'!P120)</f>
        <v>0</v>
      </c>
      <c r="H122" s="301">
        <f>SUM('DP1:DP38'!Q120)</f>
        <v>0</v>
      </c>
      <c r="I122" s="278">
        <f t="shared" si="14"/>
        <v>0</v>
      </c>
    </row>
    <row r="123" spans="1:9" ht="15" thickBot="1">
      <c r="A123" s="4" t="s">
        <v>68</v>
      </c>
      <c r="B123" s="249"/>
      <c r="C123" s="305">
        <f>SUM('DP1:DP38'!L121)</f>
        <v>0</v>
      </c>
      <c r="D123" s="306">
        <f>SUM('DP1:DP38'!M121)</f>
        <v>0</v>
      </c>
      <c r="E123" s="306">
        <f>SUM('DP1:DP38'!N121)</f>
        <v>0</v>
      </c>
      <c r="F123" s="306">
        <f>SUM('DP1:DP38'!O121)</f>
        <v>0</v>
      </c>
      <c r="G123" s="306">
        <f>SUM('DP1:DP38'!P121)</f>
        <v>0</v>
      </c>
      <c r="H123" s="307">
        <f>SUM('DP1:DP38'!Q121)</f>
        <v>0</v>
      </c>
      <c r="I123" s="18">
        <f t="shared" si="14"/>
        <v>0</v>
      </c>
    </row>
    <row r="124" spans="1:9" ht="16" thickBot="1">
      <c r="A124" s="11" t="s">
        <v>64</v>
      </c>
      <c r="B124" s="245"/>
      <c r="C124" s="382">
        <f t="shared" ref="C124:H124" si="15">SUM(C118:C123)</f>
        <v>0</v>
      </c>
      <c r="D124" s="383">
        <f t="shared" si="15"/>
        <v>0</v>
      </c>
      <c r="E124" s="383">
        <f t="shared" si="15"/>
        <v>0</v>
      </c>
      <c r="F124" s="383">
        <f t="shared" si="15"/>
        <v>0</v>
      </c>
      <c r="G124" s="383">
        <f t="shared" si="15"/>
        <v>0</v>
      </c>
      <c r="H124" s="384">
        <f t="shared" si="15"/>
        <v>0</v>
      </c>
      <c r="I124" s="264">
        <f>SUM(I118:I123)</f>
        <v>0</v>
      </c>
    </row>
    <row r="125" spans="1:9" ht="16" thickBot="1">
      <c r="A125" s="155" t="s">
        <v>106</v>
      </c>
      <c r="B125" s="245"/>
      <c r="C125" s="145"/>
      <c r="D125" s="145"/>
      <c r="E125" s="145"/>
      <c r="F125" s="145"/>
      <c r="G125" s="12"/>
      <c r="H125" s="78"/>
      <c r="I125" s="156">
        <f>+I84-I124</f>
        <v>0</v>
      </c>
    </row>
    <row r="126" spans="1:9" ht="15.5">
      <c r="A126" s="11"/>
      <c r="B126" s="245"/>
      <c r="C126" s="194"/>
      <c r="D126" s="145"/>
      <c r="E126" s="145"/>
      <c r="F126" s="145"/>
      <c r="G126" s="12"/>
      <c r="H126" s="78"/>
      <c r="I126" s="476"/>
    </row>
    <row r="127" spans="1:9" ht="16" thickBot="1">
      <c r="A127" s="192" t="s">
        <v>136</v>
      </c>
      <c r="B127" s="245"/>
      <c r="C127" s="194"/>
      <c r="D127" s="145"/>
      <c r="E127" s="465"/>
      <c r="F127" s="145"/>
      <c r="H127" s="78"/>
      <c r="I127" s="476"/>
    </row>
    <row r="128" spans="1:9" ht="15.5">
      <c r="A128" s="11" t="s">
        <v>29</v>
      </c>
      <c r="B128" s="255"/>
      <c r="C128" s="194"/>
      <c r="D128" s="145"/>
      <c r="E128" s="74"/>
      <c r="F128" s="145"/>
      <c r="G128" s="79"/>
      <c r="H128" s="197"/>
      <c r="I128" s="195">
        <f>SUM('DP1:DP38'!R126)+SUM('DP1:DP38'!R130)</f>
        <v>0</v>
      </c>
    </row>
    <row r="129" spans="1:11" ht="16" thickBot="1">
      <c r="A129" s="113" t="s">
        <v>154</v>
      </c>
      <c r="B129" s="255"/>
      <c r="C129" s="194"/>
      <c r="D129" s="145"/>
      <c r="E129" s="74"/>
      <c r="F129" s="145"/>
      <c r="G129" s="79"/>
      <c r="H129" s="198"/>
      <c r="I129" s="206">
        <f>SUM('DP1:DP38'!R127)+SUM('DP1:DP38'!R131)</f>
        <v>0</v>
      </c>
    </row>
    <row r="130" spans="1:11" ht="15.5">
      <c r="A130" s="113"/>
      <c r="B130" s="255"/>
      <c r="C130" s="194"/>
      <c r="D130" s="145"/>
      <c r="E130" s="145"/>
      <c r="F130" s="145"/>
      <c r="G130" s="79"/>
      <c r="H130" s="198"/>
      <c r="I130" s="477"/>
    </row>
    <row r="131" spans="1:11" ht="15.5">
      <c r="A131" s="478"/>
      <c r="B131" s="255"/>
      <c r="C131" s="194"/>
      <c r="D131" s="146"/>
      <c r="E131" s="449"/>
      <c r="F131" s="146"/>
      <c r="G131" s="143"/>
      <c r="H131" s="450"/>
      <c r="I131" s="474"/>
    </row>
    <row r="132" spans="1:11" ht="15.5">
      <c r="A132" s="150"/>
      <c r="B132" s="255"/>
      <c r="D132" s="146"/>
      <c r="E132" s="451"/>
      <c r="F132" s="143"/>
      <c r="G132" s="153"/>
      <c r="H132" s="143"/>
      <c r="I132" s="369"/>
    </row>
    <row r="133" spans="1:11" ht="15.5">
      <c r="A133" s="150"/>
      <c r="B133" s="255"/>
      <c r="D133" s="146"/>
      <c r="E133" s="451"/>
      <c r="F133" s="143"/>
      <c r="G133" s="153"/>
      <c r="H133" s="143"/>
      <c r="I133" s="369"/>
    </row>
    <row r="134" spans="1:11" ht="15.5">
      <c r="A134" s="150"/>
      <c r="B134" s="255"/>
      <c r="D134" s="146"/>
      <c r="E134" s="146"/>
      <c r="F134" s="146"/>
      <c r="G134" s="153"/>
      <c r="H134" s="450"/>
      <c r="I134" s="369"/>
    </row>
    <row r="135" spans="1:11" ht="16" thickBot="1">
      <c r="A135" s="20"/>
      <c r="B135" s="256"/>
      <c r="C135" s="191"/>
      <c r="D135" s="22"/>
      <c r="E135" s="22"/>
      <c r="F135" s="22"/>
      <c r="G135" s="137"/>
      <c r="H135" s="137"/>
      <c r="I135" s="479"/>
    </row>
    <row r="136" spans="1:11" ht="15" thickBot="1"/>
    <row r="137" spans="1:11" ht="16" thickBot="1">
      <c r="D137" s="523"/>
      <c r="E137" s="523"/>
      <c r="F137" s="523"/>
      <c r="G137" s="523"/>
      <c r="H137" s="536" t="s">
        <v>2</v>
      </c>
      <c r="I137" s="524" t="s">
        <v>5</v>
      </c>
    </row>
    <row r="138" spans="1:11" ht="15.5">
      <c r="D138" s="471" t="s">
        <v>166</v>
      </c>
      <c r="E138" s="112"/>
      <c r="F138" s="45"/>
      <c r="G138" s="32"/>
      <c r="H138" s="436">
        <f>+TOTAAL!H168</f>
        <v>0</v>
      </c>
      <c r="I138" s="99">
        <f>+I61+I64+I84</f>
        <v>0</v>
      </c>
    </row>
    <row r="139" spans="1:11">
      <c r="D139" s="527" t="s">
        <v>10</v>
      </c>
      <c r="E139" s="528"/>
      <c r="F139" s="101"/>
      <c r="G139" s="529"/>
      <c r="H139" s="537">
        <f>+TOTAAL!H169</f>
        <v>0</v>
      </c>
      <c r="I139" s="480">
        <f>+I97-I96+I110-I109+I124-I123</f>
        <v>0</v>
      </c>
    </row>
    <row r="140" spans="1:11" ht="16" thickBot="1">
      <c r="D140" s="535" t="s">
        <v>167</v>
      </c>
      <c r="E140" s="34"/>
      <c r="F140" s="50"/>
      <c r="G140" s="66"/>
      <c r="H140" s="464">
        <f>+TOTAAL!H170</f>
        <v>0</v>
      </c>
      <c r="I140" s="408">
        <f>+I138-I139</f>
        <v>0</v>
      </c>
    </row>
    <row r="141" spans="1:11" ht="16" thickBot="1">
      <c r="D141" s="11"/>
      <c r="F141" s="16"/>
      <c r="G141" s="5"/>
      <c r="H141" s="538"/>
      <c r="I141" s="368"/>
    </row>
    <row r="142" spans="1:11" s="9" customFormat="1" ht="16" thickBot="1">
      <c r="D142" s="533" t="s">
        <v>65</v>
      </c>
      <c r="E142" s="534"/>
      <c r="F142" s="430"/>
      <c r="G142" s="67"/>
      <c r="H142" s="539">
        <f>+TOTAAL!H172</f>
        <v>0</v>
      </c>
      <c r="I142" s="525">
        <f>I100+I113+I128</f>
        <v>0</v>
      </c>
      <c r="J142" s="160"/>
      <c r="K142" s="160"/>
    </row>
    <row r="143" spans="1:11" ht="15.5">
      <c r="D143" s="526" t="s">
        <v>129</v>
      </c>
      <c r="F143" s="16"/>
      <c r="G143" s="5"/>
      <c r="H143" s="436">
        <f>+TOTAAL!H173</f>
        <v>0</v>
      </c>
      <c r="I143" s="368">
        <f>+I140-I142</f>
        <v>0</v>
      </c>
    </row>
    <row r="144" spans="1:11">
      <c r="D144" s="4"/>
      <c r="G144" s="5"/>
      <c r="H144" s="540"/>
      <c r="I144" s="13"/>
    </row>
    <row r="145" spans="4:11" ht="15.5">
      <c r="D145" s="159" t="str">
        <f>A101</f>
        <v>Bijdrage Provincie Noord-Brabant KRW</v>
      </c>
      <c r="F145" s="16"/>
      <c r="G145" s="5"/>
      <c r="H145" s="540">
        <f>+TOTAAL!H175</f>
        <v>0</v>
      </c>
      <c r="I145" s="13">
        <f>I101</f>
        <v>0</v>
      </c>
      <c r="K145" s="16"/>
    </row>
    <row r="146" spans="4:11" ht="15.5">
      <c r="D146" s="159" t="str">
        <f>A114</f>
        <v>Bijdrage Provincie Noord-Brabant DPRA</v>
      </c>
      <c r="F146" s="16"/>
      <c r="G146" s="5"/>
      <c r="H146" s="540">
        <f>+TOTAAL!H176</f>
        <v>0</v>
      </c>
      <c r="I146" s="13">
        <f>I114</f>
        <v>0</v>
      </c>
    </row>
    <row r="147" spans="4:11" ht="15.5">
      <c r="D147" s="11" t="s">
        <v>154</v>
      </c>
      <c r="F147" s="16"/>
      <c r="G147" s="5"/>
      <c r="H147" s="540">
        <f>+TOTAAL!H177</f>
        <v>0</v>
      </c>
      <c r="I147" s="13">
        <f>I129</f>
        <v>0</v>
      </c>
    </row>
    <row r="148" spans="4:11" s="9" customFormat="1" ht="15.5">
      <c r="D148" s="159" t="s">
        <v>68</v>
      </c>
      <c r="F148" s="16"/>
      <c r="G148" s="53"/>
      <c r="H148" s="540">
        <f>+TOTAAL!H178</f>
        <v>0</v>
      </c>
      <c r="I148" s="13">
        <f>I96+I109+I123</f>
        <v>0</v>
      </c>
    </row>
    <row r="149" spans="4:11" s="9" customFormat="1" ht="16" thickBot="1">
      <c r="D149" s="11" t="s">
        <v>180</v>
      </c>
      <c r="F149" s="16"/>
      <c r="G149" s="53"/>
      <c r="H149" s="541">
        <f>+TOTAAL!H179</f>
        <v>0</v>
      </c>
      <c r="I149" s="51">
        <f>+I95+I122</f>
        <v>0</v>
      </c>
    </row>
    <row r="150" spans="4:11" ht="16" thickBot="1">
      <c r="D150" s="530" t="s">
        <v>130</v>
      </c>
      <c r="E150" s="531"/>
      <c r="F150" s="430"/>
      <c r="G150" s="532"/>
      <c r="H150" s="542">
        <f>+TOTAAL!H181</f>
        <v>0</v>
      </c>
      <c r="I150" s="481">
        <f>SUM(I145:I149)</f>
        <v>0</v>
      </c>
    </row>
    <row r="151" spans="4:11" ht="15" thickBot="1"/>
    <row r="152" spans="4:11" ht="16" thickBot="1">
      <c r="D152" s="123" t="s">
        <v>169</v>
      </c>
      <c r="E152" s="531"/>
      <c r="F152" s="531"/>
      <c r="G152" s="532"/>
      <c r="I152" s="546"/>
    </row>
    <row r="153" spans="4:11" ht="15" thickBot="1"/>
    <row r="154" spans="4:11" ht="17">
      <c r="F154" s="116" t="s">
        <v>67</v>
      </c>
      <c r="G154" s="112"/>
      <c r="H154" s="115"/>
      <c r="I154" s="117" t="s">
        <v>46</v>
      </c>
    </row>
    <row r="155" spans="4:11">
      <c r="F155" s="4"/>
      <c r="H155" s="543"/>
      <c r="I155" s="5"/>
    </row>
    <row r="156" spans="4:11">
      <c r="F156" s="4"/>
      <c r="H156" s="543"/>
      <c r="I156" s="5"/>
    </row>
    <row r="157" spans="4:11">
      <c r="F157" s="4"/>
      <c r="H157" s="543"/>
      <c r="I157" s="5"/>
    </row>
    <row r="158" spans="4:11">
      <c r="F158" s="4"/>
      <c r="H158" s="543"/>
      <c r="I158" s="5"/>
    </row>
    <row r="159" spans="4:11" ht="15" thickBot="1">
      <c r="F159" s="33"/>
      <c r="G159" s="34"/>
      <c r="H159" s="544"/>
      <c r="I159" s="66"/>
    </row>
  </sheetData>
  <sheetProtection sheet="1" objects="1" scenarios="1"/>
  <mergeCells count="2">
    <mergeCell ref="C10:I10"/>
    <mergeCell ref="C12:I12"/>
  </mergeCells>
  <conditionalFormatting sqref="B96">
    <cfRule type="cellIs" dxfId="1986" priority="23" operator="lessThanOrEqual">
      <formula>0.25</formula>
    </cfRule>
    <cfRule type="cellIs" dxfId="1985" priority="24" operator="greaterThan">
      <formula>0.25</formula>
    </cfRule>
  </conditionalFormatting>
  <conditionalFormatting sqref="B109">
    <cfRule type="cellIs" dxfId="1984" priority="19" operator="lessThanOrEqual">
      <formula>0.25</formula>
    </cfRule>
    <cfRule type="cellIs" dxfId="1983" priority="20" operator="greaterThan">
      <formula>0.25</formula>
    </cfRule>
  </conditionalFormatting>
  <conditionalFormatting sqref="B123">
    <cfRule type="cellIs" dxfId="1982" priority="14" operator="lessThanOrEqual">
      <formula>0.25</formula>
    </cfRule>
    <cfRule type="cellIs" dxfId="1981" priority="15" operator="greaterThan">
      <formula>0.25</formula>
    </cfRule>
  </conditionalFormatting>
  <dataValidations count="2">
    <dataValidation allowBlank="1" showInputMessage="1" showErrorMessage="1" promptTitle="Projectnaam:" prompt="Geef hier de projectnaam aan" sqref="C12:I12 C10:I10" xr:uid="{00000000-0002-0000-2900-000000000000}"/>
    <dataValidation allowBlank="1" showInputMessage="1" showErrorMessage="1" promptTitle="Sociale innovaties" prompt="Geef in deze cel zelf de eenheid aan die van toepassing is. " sqref="B46:B48 B44" xr:uid="{00000000-0002-0000-2900-000001000000}"/>
  </dataValidations>
  <pageMargins left="0.23622047244094491" right="0.23622047244094491" top="0.74803149606299213" bottom="0.74803149606299213" header="0.31496062992125984" footer="0.31496062992125984"/>
  <pageSetup paperSize="8" scale="43" fitToHeight="0" orientation="portrait" r:id="rId1"/>
  <rowBreaks count="1" manualBreakCount="1">
    <brk id="88" max="8"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900-000002000000}">
          <x14:formula1>
            <xm:f>keuzelijsten!$C$2:$C$4</xm:f>
          </x14:formula1>
          <xm:sqref>B60 B57:B58 B63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42">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25</v>
      </c>
    </row>
    <row r="4" spans="1:17" ht="43">
      <c r="A4" s="1" t="str">
        <f>"FORMAT BEGROTING &amp; VERANTWOORDING (DEELPROJECT " &amp; D1 &amp;")"</f>
        <v>FORMAT BEGROTING &amp; VERANTWOORDING (DEELPROJECT 25)</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25:</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713" priority="56" operator="lessThanOrEqual">
      <formula>0</formula>
    </cfRule>
    <cfRule type="cellIs" dxfId="712" priority="55" operator="greaterThan">
      <formula>0</formula>
    </cfRule>
    <cfRule type="containsBlanks" dxfId="711" priority="54">
      <formula>LEN(TRIM(E141))=0</formula>
    </cfRule>
  </conditionalFormatting>
  <conditionalFormatting sqref="I95 K95">
    <cfRule type="cellIs" dxfId="710" priority="24" operator="lessThanOrEqual">
      <formula>0.25</formula>
    </cfRule>
    <cfRule type="cellIs" dxfId="709" priority="25" operator="greaterThan">
      <formula>0.25</formula>
    </cfRule>
  </conditionalFormatting>
  <conditionalFormatting sqref="I96">
    <cfRule type="cellIs" dxfId="708" priority="27" operator="equal">
      <formula>"Rijksbijdrage is maximaal 25% en dus akkoord"</formula>
    </cfRule>
    <cfRule type="cellIs" dxfId="707" priority="26" operator="equal">
      <formula>"Rijksbijdrage is groter dan 25%; NIET TOEGESTAAN"</formula>
    </cfRule>
  </conditionalFormatting>
  <conditionalFormatting sqref="I108 K108">
    <cfRule type="cellIs" dxfId="706" priority="21" operator="greaterThan">
      <formula>0.25</formula>
    </cfRule>
    <cfRule type="cellIs" dxfId="705" priority="20" operator="lessThanOrEqual">
      <formula>0.25</formula>
    </cfRule>
  </conditionalFormatting>
  <conditionalFormatting sqref="I109">
    <cfRule type="cellIs" dxfId="704" priority="22" operator="equal">
      <formula>"Rijksbijdrage is groter dan 25%; NIET TOEGESTAAN"</formula>
    </cfRule>
    <cfRule type="cellIs" dxfId="703" priority="23" operator="equal">
      <formula>"Rijksbijdrage is maximaal 25% en dus akkoord"</formula>
    </cfRule>
  </conditionalFormatting>
  <conditionalFormatting sqref="I121 K121">
    <cfRule type="cellIs" dxfId="702" priority="15" operator="lessThanOrEqual">
      <formula>0.25</formula>
    </cfRule>
    <cfRule type="cellIs" dxfId="701" priority="16" operator="greaterThan">
      <formula>0.25</formula>
    </cfRule>
  </conditionalFormatting>
  <conditionalFormatting sqref="I122">
    <cfRule type="cellIs" dxfId="700" priority="13" operator="equal">
      <formula>"Rijksbijdrage is groter dan 25%; NIET TOEGESTAAN"</formula>
    </cfRule>
    <cfRule type="cellIs" dxfId="699" priority="14" operator="equal">
      <formula>"Rijksbijdrage is maximaal 25% en dus akkoord"</formula>
    </cfRule>
  </conditionalFormatting>
  <conditionalFormatting sqref="L141:L164">
    <cfRule type="cellIs" dxfId="698" priority="69" operator="greaterThanOrEqual">
      <formula>0</formula>
    </cfRule>
    <cfRule type="containsBlanks" dxfId="697" priority="61">
      <formula>LEN(TRIM(L141))=0</formula>
    </cfRule>
    <cfRule type="cellIs" dxfId="696" priority="70" operator="lessThan">
      <formula>0</formula>
    </cfRule>
  </conditionalFormatting>
  <conditionalFormatting sqref="L166:L177">
    <cfRule type="cellIs" dxfId="695" priority="68" operator="lessThan">
      <formula>0</formula>
    </cfRule>
    <cfRule type="containsBlanks" dxfId="694" priority="62">
      <formula>LEN(TRIM(L166))=0</formula>
    </cfRule>
    <cfRule type="cellIs" dxfId="693" priority="67" operator="greaterThanOrEqual">
      <formula>0</formula>
    </cfRule>
  </conditionalFormatting>
  <conditionalFormatting sqref="S24:S48">
    <cfRule type="containsBlanks" dxfId="692" priority="32">
      <formula>LEN(TRIM(S24))=0</formula>
    </cfRule>
    <cfRule type="cellIs" dxfId="691" priority="33" operator="greaterThan">
      <formula>0</formula>
    </cfRule>
    <cfRule type="cellIs" dxfId="690" priority="34" operator="lessThanOrEqual">
      <formula>0</formula>
    </cfRule>
  </conditionalFormatting>
  <conditionalFormatting sqref="S57:S82">
    <cfRule type="cellIs" dxfId="689" priority="18" operator="greaterThanOrEqual">
      <formula>0</formula>
    </cfRule>
    <cfRule type="containsBlanks" dxfId="688" priority="17">
      <formula>LEN(TRIM(S57))=0</formula>
    </cfRule>
    <cfRule type="cellIs" dxfId="687" priority="19" operator="lessThan">
      <formula>0</formula>
    </cfRule>
  </conditionalFormatting>
  <conditionalFormatting sqref="S84:S87">
    <cfRule type="cellIs" dxfId="686" priority="29" operator="greaterThanOrEqual">
      <formula>0</formula>
    </cfRule>
    <cfRule type="cellIs" dxfId="685" priority="30" operator="lessThan">
      <formula>0</formula>
    </cfRule>
    <cfRule type="containsBlanks" dxfId="684" priority="28">
      <formula>LEN(TRIM(S84))=0</formula>
    </cfRule>
  </conditionalFormatting>
  <conditionalFormatting sqref="S91:S96">
    <cfRule type="containsBlanks" dxfId="683" priority="60">
      <formula>LEN(TRIM(S91))=0</formula>
    </cfRule>
    <cfRule type="cellIs" dxfId="682" priority="63" operator="greaterThanOrEqual">
      <formula>0</formula>
    </cfRule>
    <cfRule type="cellIs" dxfId="681" priority="64" operator="lessThan">
      <formula>0</formula>
    </cfRule>
  </conditionalFormatting>
  <conditionalFormatting sqref="S104:S109">
    <cfRule type="containsBlanks" dxfId="680" priority="37">
      <formula>LEN(TRIM(S104))=0</formula>
    </cfRule>
    <cfRule type="cellIs" dxfId="679" priority="39" operator="greaterThanOrEqual">
      <formula>0</formula>
    </cfRule>
    <cfRule type="cellIs" dxfId="678" priority="40" operator="lessThan">
      <formula>0</formula>
    </cfRule>
  </conditionalFormatting>
  <conditionalFormatting sqref="S117:S125">
    <cfRule type="containsBlanks" dxfId="677" priority="46">
      <formula>LEN(TRIM(S117))=0</formula>
    </cfRule>
    <cfRule type="cellIs" dxfId="676" priority="47" operator="greaterThanOrEqual">
      <formula>0</formula>
    </cfRule>
    <cfRule type="cellIs" dxfId="675" priority="48" operator="lessThan">
      <formula>0</formula>
    </cfRule>
  </conditionalFormatting>
  <conditionalFormatting sqref="U24:U30 U32:U36 U38:U44">
    <cfRule type="cellIs" dxfId="672" priority="8" operator="equal">
      <formula>"Gereed"</formula>
    </cfRule>
  </conditionalFormatting>
  <conditionalFormatting sqref="U46:U48">
    <cfRule type="cellIs" dxfId="671" priority="7" operator="equal">
      <formula>"Gereed"</formula>
    </cfRule>
  </conditionalFormatting>
  <conditionalFormatting sqref="U57:U60">
    <cfRule type="cellIs" dxfId="670" priority="3" operator="equal">
      <formula>"Gereed"</formula>
    </cfRule>
  </conditionalFormatting>
  <conditionalFormatting sqref="U62:U64">
    <cfRule type="cellIs" dxfId="668" priority="9" operator="equal">
      <formula>"Gereed"</formula>
    </cfRule>
  </conditionalFormatting>
  <conditionalFormatting sqref="U67:U71 U73:U79">
    <cfRule type="cellIs" dxfId="664" priority="2" operator="equal">
      <formula>"Gereed"</formula>
    </cfRule>
  </conditionalFormatting>
  <conditionalFormatting sqref="U81:U83">
    <cfRule type="cellIs" dxfId="663" priority="1" operator="equal">
      <formula>"Gereed"</formula>
    </cfRule>
  </conditionalFormatting>
  <dataValidations disablePrompts="1" count="11">
    <dataValidation allowBlank="1" showInputMessage="1" showErrorMessage="1" promptTitle="Naam waterschap" prompt="Kies uit het dropdownmenu het van toepassing zijnde waterschap" sqref="J10 J12" xr:uid="{00000000-0002-0000-1B00-000000000000}"/>
    <dataValidation allowBlank="1" showInputMessage="1" showErrorMessage="1" promptTitle="Werkelijke einddatum" prompt="Geef de werkelijke  einddatum van het project in (format dd-mm-jjj)." sqref="E16" xr:uid="{00000000-0002-0000-1B00-000001000000}"/>
    <dataValidation allowBlank="1" showInputMessage="1" showErrorMessage="1" promptTitle="Geplande einddatum" prompt="Geef de geplande einddatum van het project in (format dd-mm-jjj)." sqref="E15" xr:uid="{00000000-0002-0000-1B00-000002000000}"/>
    <dataValidation allowBlank="1" showInputMessage="1" showErrorMessage="1" promptTitle="Werkelijke startdatum" prompt="Geef de werkelijke startdatum van het project in." sqref="C16" xr:uid="{00000000-0002-0000-1B00-000003000000}"/>
    <dataValidation allowBlank="1" showInputMessage="1" showErrorMessage="1" promptTitle="Geplande startdatum" prompt="Geef de geplande startdatum van het project in." sqref="C15" xr:uid="{00000000-0002-0000-1B00-000004000000}"/>
    <dataValidation allowBlank="1" showInputMessage="1" showErrorMessage="1" promptTitle="Projectomschrijving" prompt="Vul hier de projectomschrijving in" sqref="B14:C14" xr:uid="{00000000-0002-0000-1B00-000005000000}"/>
    <dataValidation allowBlank="1" showInputMessage="1" showErrorMessage="1" promptTitle="Sociale innovaties" prompt="Geef in deze cel zelf de eenheid aan die van toepassing is. " sqref="I46:K48 I44:K44" xr:uid="{00000000-0002-0000-1B00-000006000000}"/>
    <dataValidation allowBlank="1" showInputMessage="1" showErrorMessage="1" promptTitle="Projectnaam:" prompt="Geef hier de projectnaam aan" sqref="B12:I12 B10:I10" xr:uid="{00000000-0002-0000-1B00-000007000000}"/>
    <dataValidation allowBlank="1" showInputMessage="1" showErrorMessage="1" promptTitle="Geplande startdatum" prompt="Geef de geplande startdatum van het project in (format dd-mm-jjj)." sqref="B15" xr:uid="{00000000-0002-0000-1B00-000008000000}"/>
    <dataValidation allowBlank="1" showInputMessage="1" showErrorMessage="1" promptTitle="Werkelijke startdatum" prompt="Geef de werkelijke startdatum van het project in (format dd-mm-jjj)." sqref="B16" xr:uid="{00000000-0002-0000-1B00-000009000000}"/>
    <dataValidation allowBlank="1" showInputMessage="1" showErrorMessage="1" promptTitle="Korte toelichting" prompt="Geef altijd een korte toelichting op dit onderdeel" sqref="V23:V48 V56:V83" xr:uid="{00000000-0002-0000-1B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24928D8-08DC-48A4-A08C-486C52C30B4E}">
            <xm:f>NOT(ISERROR(SEARCH(#REF!,U24)))</xm:f>
            <xm:f>#REF!</xm:f>
            <x14:dxf>
              <fill>
                <patternFill>
                  <bgColor rgb="FF92D050"/>
                </patternFill>
              </fill>
            </x14:dxf>
          </x14:cfRule>
          <x14:cfRule type="containsText" priority="11" operator="containsText" id="{93650E24-12E8-4CB0-AED1-A637D2BE2C9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544BF05-5A1E-4414-A762-56175178C4F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367374C-3C5F-4B61-B17D-0DEEE37B1D4E}">
            <xm:f>NOT(ISERROR(SEARCH(#REF!,U67)))</xm:f>
            <xm:f>#REF!</xm:f>
            <x14:dxf>
              <fill>
                <patternFill>
                  <bgColor rgb="FFFF0000"/>
                </patternFill>
              </fill>
            </x14:dxf>
          </x14:cfRule>
          <x14:cfRule type="containsText" priority="5" operator="containsText" id="{7CB79793-3E39-4F70-8755-677B34DCFA98}">
            <xm:f>NOT(ISERROR(SEARCH(#REF!,U67)))</xm:f>
            <xm:f>#REF!</xm:f>
            <x14:dxf>
              <fill>
                <patternFill>
                  <bgColor rgb="FFFFFF00"/>
                </patternFill>
              </fill>
            </x14:dxf>
          </x14:cfRule>
          <x14:cfRule type="containsText" priority="6" operator="containsText" id="{15A2FE51-1D11-4B99-8022-34247D748B5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1B00-00000B000000}">
          <x14:formula1>
            <xm:f>keuzelijsten!$A$2:$A$6</xm:f>
          </x14:formula1>
          <xm:sqref>U24:U30 U32:U36 U38:U44 U46:U48 U79 U83 U64 U71 U62 U60</xm:sqref>
        </x14:dataValidation>
        <x14:dataValidation type="list" allowBlank="1" showInputMessage="1" showErrorMessage="1" xr:uid="{00000000-0002-0000-1B00-00000C000000}">
          <x14:formula1>
            <xm:f>keuzelijsten!$C$2:$C$4</xm:f>
          </x14:formula1>
          <xm:sqref>I57:K58 I60:K60 I63:K63 B125:H125 V17 V50</xm:sqref>
        </x14:dataValidation>
        <x14:dataValidation type="list" allowBlank="1" showInputMessage="1" showErrorMessage="1" xr:uid="{00000000-0002-0000-1B00-00000D000000}">
          <x14:formula1>
            <xm:f>keuzelijsten!$A$9:$A$11</xm:f>
          </x14:formula1>
          <xm:sqref>U57:U59 U63 U67:U70 U73:U78 U81:U82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43">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26</v>
      </c>
    </row>
    <row r="4" spans="1:17" ht="43">
      <c r="A4" s="1" t="str">
        <f>"FORMAT BEGROTING &amp; VERANTWOORDING (DEELPROJECT " &amp; D1 &amp;")"</f>
        <v>FORMAT BEGROTING &amp; VERANTWOORDING (DEELPROJECT 26)</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26:</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662" priority="56" operator="lessThanOrEqual">
      <formula>0</formula>
    </cfRule>
    <cfRule type="cellIs" dxfId="661" priority="55" operator="greaterThan">
      <formula>0</formula>
    </cfRule>
    <cfRule type="containsBlanks" dxfId="660" priority="54">
      <formula>LEN(TRIM(E141))=0</formula>
    </cfRule>
  </conditionalFormatting>
  <conditionalFormatting sqref="I95 K95">
    <cfRule type="cellIs" dxfId="659" priority="24" operator="lessThanOrEqual">
      <formula>0.25</formula>
    </cfRule>
    <cfRule type="cellIs" dxfId="658" priority="25" operator="greaterThan">
      <formula>0.25</formula>
    </cfRule>
  </conditionalFormatting>
  <conditionalFormatting sqref="I96">
    <cfRule type="cellIs" dxfId="657" priority="27" operator="equal">
      <formula>"Rijksbijdrage is maximaal 25% en dus akkoord"</formula>
    </cfRule>
    <cfRule type="cellIs" dxfId="656" priority="26" operator="equal">
      <formula>"Rijksbijdrage is groter dan 25%; NIET TOEGESTAAN"</formula>
    </cfRule>
  </conditionalFormatting>
  <conditionalFormatting sqref="I108 K108">
    <cfRule type="cellIs" dxfId="655" priority="21" operator="greaterThan">
      <formula>0.25</formula>
    </cfRule>
    <cfRule type="cellIs" dxfId="654" priority="20" operator="lessThanOrEqual">
      <formula>0.25</formula>
    </cfRule>
  </conditionalFormatting>
  <conditionalFormatting sqref="I109">
    <cfRule type="cellIs" dxfId="653" priority="22" operator="equal">
      <formula>"Rijksbijdrage is groter dan 25%; NIET TOEGESTAAN"</formula>
    </cfRule>
    <cfRule type="cellIs" dxfId="652" priority="23" operator="equal">
      <formula>"Rijksbijdrage is maximaal 25% en dus akkoord"</formula>
    </cfRule>
  </conditionalFormatting>
  <conditionalFormatting sqref="I121 K121">
    <cfRule type="cellIs" dxfId="651" priority="15" operator="lessThanOrEqual">
      <formula>0.25</formula>
    </cfRule>
    <cfRule type="cellIs" dxfId="650" priority="16" operator="greaterThan">
      <formula>0.25</formula>
    </cfRule>
  </conditionalFormatting>
  <conditionalFormatting sqref="I122">
    <cfRule type="cellIs" dxfId="649" priority="13" operator="equal">
      <formula>"Rijksbijdrage is groter dan 25%; NIET TOEGESTAAN"</formula>
    </cfRule>
    <cfRule type="cellIs" dxfId="648" priority="14" operator="equal">
      <formula>"Rijksbijdrage is maximaal 25% en dus akkoord"</formula>
    </cfRule>
  </conditionalFormatting>
  <conditionalFormatting sqref="L141:L164">
    <cfRule type="cellIs" dxfId="647" priority="69" operator="greaterThanOrEqual">
      <formula>0</formula>
    </cfRule>
    <cfRule type="containsBlanks" dxfId="646" priority="61">
      <formula>LEN(TRIM(L141))=0</formula>
    </cfRule>
    <cfRule type="cellIs" dxfId="645" priority="70" operator="lessThan">
      <formula>0</formula>
    </cfRule>
  </conditionalFormatting>
  <conditionalFormatting sqref="L166:L177">
    <cfRule type="cellIs" dxfId="644" priority="68" operator="lessThan">
      <formula>0</formula>
    </cfRule>
    <cfRule type="containsBlanks" dxfId="643" priority="62">
      <formula>LEN(TRIM(L166))=0</formula>
    </cfRule>
    <cfRule type="cellIs" dxfId="642" priority="67" operator="greaterThanOrEqual">
      <formula>0</formula>
    </cfRule>
  </conditionalFormatting>
  <conditionalFormatting sqref="S24:S48">
    <cfRule type="containsBlanks" dxfId="641" priority="32">
      <formula>LEN(TRIM(S24))=0</formula>
    </cfRule>
    <cfRule type="cellIs" dxfId="640" priority="33" operator="greaterThan">
      <formula>0</formula>
    </cfRule>
    <cfRule type="cellIs" dxfId="639" priority="34" operator="lessThanOrEqual">
      <formula>0</formula>
    </cfRule>
  </conditionalFormatting>
  <conditionalFormatting sqref="S57:S82">
    <cfRule type="cellIs" dxfId="638" priority="18" operator="greaterThanOrEqual">
      <formula>0</formula>
    </cfRule>
    <cfRule type="containsBlanks" dxfId="637" priority="17">
      <formula>LEN(TRIM(S57))=0</formula>
    </cfRule>
    <cfRule type="cellIs" dxfId="636" priority="19" operator="lessThan">
      <formula>0</formula>
    </cfRule>
  </conditionalFormatting>
  <conditionalFormatting sqref="S84:S87">
    <cfRule type="cellIs" dxfId="635" priority="29" operator="greaterThanOrEqual">
      <formula>0</formula>
    </cfRule>
    <cfRule type="cellIs" dxfId="634" priority="30" operator="lessThan">
      <formula>0</formula>
    </cfRule>
    <cfRule type="containsBlanks" dxfId="633" priority="28">
      <formula>LEN(TRIM(S84))=0</formula>
    </cfRule>
  </conditionalFormatting>
  <conditionalFormatting sqref="S91:S96">
    <cfRule type="containsBlanks" dxfId="632" priority="60">
      <formula>LEN(TRIM(S91))=0</formula>
    </cfRule>
    <cfRule type="cellIs" dxfId="631" priority="63" operator="greaterThanOrEqual">
      <formula>0</formula>
    </cfRule>
    <cfRule type="cellIs" dxfId="630" priority="64" operator="lessThan">
      <formula>0</formula>
    </cfRule>
  </conditionalFormatting>
  <conditionalFormatting sqref="S104:S109">
    <cfRule type="containsBlanks" dxfId="629" priority="37">
      <formula>LEN(TRIM(S104))=0</formula>
    </cfRule>
    <cfRule type="cellIs" dxfId="628" priority="39" operator="greaterThanOrEqual">
      <formula>0</formula>
    </cfRule>
    <cfRule type="cellIs" dxfId="627" priority="40" operator="lessThan">
      <formula>0</formula>
    </cfRule>
  </conditionalFormatting>
  <conditionalFormatting sqref="S117:S125">
    <cfRule type="containsBlanks" dxfId="626" priority="46">
      <formula>LEN(TRIM(S117))=0</formula>
    </cfRule>
    <cfRule type="cellIs" dxfId="625" priority="47" operator="greaterThanOrEqual">
      <formula>0</formula>
    </cfRule>
    <cfRule type="cellIs" dxfId="624" priority="48" operator="lessThan">
      <formula>0</formula>
    </cfRule>
  </conditionalFormatting>
  <conditionalFormatting sqref="U24:U30 U32:U36 U38:U44">
    <cfRule type="cellIs" dxfId="621" priority="8" operator="equal">
      <formula>"Gereed"</formula>
    </cfRule>
  </conditionalFormatting>
  <conditionalFormatting sqref="U46:U48">
    <cfRule type="cellIs" dxfId="620" priority="7" operator="equal">
      <formula>"Gereed"</formula>
    </cfRule>
  </conditionalFormatting>
  <conditionalFormatting sqref="U57:U60">
    <cfRule type="cellIs" dxfId="619" priority="3" operator="equal">
      <formula>"Gereed"</formula>
    </cfRule>
  </conditionalFormatting>
  <conditionalFormatting sqref="U62:U64">
    <cfRule type="cellIs" dxfId="617" priority="9" operator="equal">
      <formula>"Gereed"</formula>
    </cfRule>
  </conditionalFormatting>
  <conditionalFormatting sqref="U67:U71 U73:U79">
    <cfRule type="cellIs" dxfId="613" priority="2" operator="equal">
      <formula>"Gereed"</formula>
    </cfRule>
  </conditionalFormatting>
  <conditionalFormatting sqref="U81:U83">
    <cfRule type="cellIs" dxfId="61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C00-000000000000}"/>
    <dataValidation allowBlank="1" showInputMessage="1" showErrorMessage="1" promptTitle="Geplande startdatum" prompt="Geef de geplande startdatum van het project in (format dd-mm-jjj)." sqref="B15" xr:uid="{00000000-0002-0000-1C00-000001000000}"/>
    <dataValidation allowBlank="1" showInputMessage="1" showErrorMessage="1" promptTitle="Projectnaam:" prompt="Geef hier de projectnaam aan" sqref="B12:I12 B10:I10" xr:uid="{00000000-0002-0000-1C00-000002000000}"/>
    <dataValidation allowBlank="1" showInputMessage="1" showErrorMessage="1" promptTitle="Sociale innovaties" prompt="Geef in deze cel zelf de eenheid aan die van toepassing is. " sqref="I46:K48 I44:K44" xr:uid="{00000000-0002-0000-1C00-000003000000}"/>
    <dataValidation allowBlank="1" showInputMessage="1" showErrorMessage="1" promptTitle="Projectomschrijving" prompt="Vul hier de projectomschrijving in" sqref="B14:C14" xr:uid="{00000000-0002-0000-1C00-000004000000}"/>
    <dataValidation allowBlank="1" showInputMessage="1" showErrorMessage="1" promptTitle="Geplande startdatum" prompt="Geef de geplande startdatum van het project in." sqref="C15" xr:uid="{00000000-0002-0000-1C00-000005000000}"/>
    <dataValidation allowBlank="1" showInputMessage="1" showErrorMessage="1" promptTitle="Werkelijke startdatum" prompt="Geef de werkelijke startdatum van het project in." sqref="C16" xr:uid="{00000000-0002-0000-1C00-000006000000}"/>
    <dataValidation allowBlank="1" showInputMessage="1" showErrorMessage="1" promptTitle="Geplande einddatum" prompt="Geef de geplande einddatum van het project in (format dd-mm-jjj)." sqref="E15" xr:uid="{00000000-0002-0000-1C00-000007000000}"/>
    <dataValidation allowBlank="1" showInputMessage="1" showErrorMessage="1" promptTitle="Werkelijke einddatum" prompt="Geef de werkelijke  einddatum van het project in (format dd-mm-jjj)." sqref="E16" xr:uid="{00000000-0002-0000-1C00-000008000000}"/>
    <dataValidation allowBlank="1" showInputMessage="1" showErrorMessage="1" promptTitle="Naam waterschap" prompt="Kies uit het dropdownmenu het van toepassing zijnde waterschap" sqref="J10 J12" xr:uid="{00000000-0002-0000-1C00-000009000000}"/>
    <dataValidation allowBlank="1" showInputMessage="1" showErrorMessage="1" promptTitle="Korte toelichting" prompt="Geef altijd een korte toelichting op dit onderdeel" sqref="V23:V48 V56:V83" xr:uid="{00000000-0002-0000-1C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9B2724D-E372-496F-AC85-FA9D25CA907B}">
            <xm:f>NOT(ISERROR(SEARCH(#REF!,U24)))</xm:f>
            <xm:f>#REF!</xm:f>
            <x14:dxf>
              <fill>
                <patternFill>
                  <bgColor rgb="FF92D050"/>
                </patternFill>
              </fill>
            </x14:dxf>
          </x14:cfRule>
          <x14:cfRule type="containsText" priority="11" operator="containsText" id="{4C1DFA7E-144F-4774-912D-4DD8EB1409A9}">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09A071F-C6F0-4960-A572-1A3A8B3B7D3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6A5201C-BD63-49FD-A923-D88ADAA6228B}">
            <xm:f>NOT(ISERROR(SEARCH(#REF!,U67)))</xm:f>
            <xm:f>#REF!</xm:f>
            <x14:dxf>
              <fill>
                <patternFill>
                  <bgColor rgb="FFFF0000"/>
                </patternFill>
              </fill>
            </x14:dxf>
          </x14:cfRule>
          <x14:cfRule type="containsText" priority="5" operator="containsText" id="{CD47C07B-BFCD-420A-B116-324039ACCEC8}">
            <xm:f>NOT(ISERROR(SEARCH(#REF!,U67)))</xm:f>
            <xm:f>#REF!</xm:f>
            <x14:dxf>
              <fill>
                <patternFill>
                  <bgColor rgb="FFFFFF00"/>
                </patternFill>
              </fill>
            </x14:dxf>
          </x14:cfRule>
          <x14:cfRule type="containsText" priority="6" operator="containsText" id="{0D72504C-FF87-4DCF-9961-9CA2BCBAD84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C00-00000B000000}">
          <x14:formula1>
            <xm:f>keuzelijsten!$C$2:$C$4</xm:f>
          </x14:formula1>
          <xm:sqref>I57:K58 I60:K60 I63:K63 B125:H125 V17 V50</xm:sqref>
        </x14:dataValidation>
        <x14:dataValidation type="list" allowBlank="1" showInputMessage="1" showErrorMessage="1" xr:uid="{00000000-0002-0000-1C00-00000C000000}">
          <x14:formula1>
            <xm:f>keuzelijsten!$A$2:$A$6</xm:f>
          </x14:formula1>
          <xm:sqref>U24:U30 U32:U36 U38:U44 U46:U48 U79 U83 U64 U71 U62 U60</xm:sqref>
        </x14:dataValidation>
        <x14:dataValidation type="list" allowBlank="1" showInputMessage="1" showErrorMessage="1" xr:uid="{00000000-0002-0000-1C00-00000D000000}">
          <x14:formula1>
            <xm:f>keuzelijsten!$A$9:$A$11</xm:f>
          </x14:formula1>
          <xm:sqref>U57:U59 U63 U67:U70 U73:U78 U81:U82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4">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27</v>
      </c>
    </row>
    <row r="4" spans="1:17" ht="43">
      <c r="A4" s="1" t="str">
        <f>"FORMAT BEGROTING &amp; VERANTWOORDING (DEELPROJECT " &amp; D1 &amp;")"</f>
        <v>FORMAT BEGROTING &amp; VERANTWOORDING (DEELPROJECT 27)</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27:</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611" priority="56" operator="lessThanOrEqual">
      <formula>0</formula>
    </cfRule>
    <cfRule type="cellIs" dxfId="610" priority="55" operator="greaterThan">
      <formula>0</formula>
    </cfRule>
    <cfRule type="containsBlanks" dxfId="609" priority="54">
      <formula>LEN(TRIM(E141))=0</formula>
    </cfRule>
  </conditionalFormatting>
  <conditionalFormatting sqref="I95 K95">
    <cfRule type="cellIs" dxfId="608" priority="24" operator="lessThanOrEqual">
      <formula>0.25</formula>
    </cfRule>
    <cfRule type="cellIs" dxfId="607" priority="25" operator="greaterThan">
      <formula>0.25</formula>
    </cfRule>
  </conditionalFormatting>
  <conditionalFormatting sqref="I96">
    <cfRule type="cellIs" dxfId="606" priority="27" operator="equal">
      <formula>"Rijksbijdrage is maximaal 25% en dus akkoord"</formula>
    </cfRule>
    <cfRule type="cellIs" dxfId="605" priority="26" operator="equal">
      <formula>"Rijksbijdrage is groter dan 25%; NIET TOEGESTAAN"</formula>
    </cfRule>
  </conditionalFormatting>
  <conditionalFormatting sqref="I108 K108">
    <cfRule type="cellIs" dxfId="604" priority="21" operator="greaterThan">
      <formula>0.25</formula>
    </cfRule>
    <cfRule type="cellIs" dxfId="603" priority="20" operator="lessThanOrEqual">
      <formula>0.25</formula>
    </cfRule>
  </conditionalFormatting>
  <conditionalFormatting sqref="I109">
    <cfRule type="cellIs" dxfId="602" priority="22" operator="equal">
      <formula>"Rijksbijdrage is groter dan 25%; NIET TOEGESTAAN"</formula>
    </cfRule>
    <cfRule type="cellIs" dxfId="601" priority="23" operator="equal">
      <formula>"Rijksbijdrage is maximaal 25% en dus akkoord"</formula>
    </cfRule>
  </conditionalFormatting>
  <conditionalFormatting sqref="I121 K121">
    <cfRule type="cellIs" dxfId="600" priority="15" operator="lessThanOrEqual">
      <formula>0.25</formula>
    </cfRule>
    <cfRule type="cellIs" dxfId="599" priority="16" operator="greaterThan">
      <formula>0.25</formula>
    </cfRule>
  </conditionalFormatting>
  <conditionalFormatting sqref="I122">
    <cfRule type="cellIs" dxfId="598" priority="13" operator="equal">
      <formula>"Rijksbijdrage is groter dan 25%; NIET TOEGESTAAN"</formula>
    </cfRule>
    <cfRule type="cellIs" dxfId="597" priority="14" operator="equal">
      <formula>"Rijksbijdrage is maximaal 25% en dus akkoord"</formula>
    </cfRule>
  </conditionalFormatting>
  <conditionalFormatting sqref="L141:L164">
    <cfRule type="cellIs" dxfId="596" priority="69" operator="greaterThanOrEqual">
      <formula>0</formula>
    </cfRule>
    <cfRule type="containsBlanks" dxfId="595" priority="61">
      <formula>LEN(TRIM(L141))=0</formula>
    </cfRule>
    <cfRule type="cellIs" dxfId="594" priority="70" operator="lessThan">
      <formula>0</formula>
    </cfRule>
  </conditionalFormatting>
  <conditionalFormatting sqref="L166:L177">
    <cfRule type="cellIs" dxfId="593" priority="68" operator="lessThan">
      <formula>0</formula>
    </cfRule>
    <cfRule type="containsBlanks" dxfId="592" priority="62">
      <formula>LEN(TRIM(L166))=0</formula>
    </cfRule>
    <cfRule type="cellIs" dxfId="591" priority="67" operator="greaterThanOrEqual">
      <formula>0</formula>
    </cfRule>
  </conditionalFormatting>
  <conditionalFormatting sqref="S24:S48">
    <cfRule type="containsBlanks" dxfId="590" priority="32">
      <formula>LEN(TRIM(S24))=0</formula>
    </cfRule>
    <cfRule type="cellIs" dxfId="589" priority="33" operator="greaterThan">
      <formula>0</formula>
    </cfRule>
    <cfRule type="cellIs" dxfId="588" priority="34" operator="lessThanOrEqual">
      <formula>0</formula>
    </cfRule>
  </conditionalFormatting>
  <conditionalFormatting sqref="S57:S82">
    <cfRule type="cellIs" dxfId="587" priority="18" operator="greaterThanOrEqual">
      <formula>0</formula>
    </cfRule>
    <cfRule type="containsBlanks" dxfId="586" priority="17">
      <formula>LEN(TRIM(S57))=0</formula>
    </cfRule>
    <cfRule type="cellIs" dxfId="585" priority="19" operator="lessThan">
      <formula>0</formula>
    </cfRule>
  </conditionalFormatting>
  <conditionalFormatting sqref="S84:S87">
    <cfRule type="cellIs" dxfId="584" priority="29" operator="greaterThanOrEqual">
      <formula>0</formula>
    </cfRule>
    <cfRule type="cellIs" dxfId="583" priority="30" operator="lessThan">
      <formula>0</formula>
    </cfRule>
    <cfRule type="containsBlanks" dxfId="582" priority="28">
      <formula>LEN(TRIM(S84))=0</formula>
    </cfRule>
  </conditionalFormatting>
  <conditionalFormatting sqref="S91:S96">
    <cfRule type="containsBlanks" dxfId="581" priority="60">
      <formula>LEN(TRIM(S91))=0</formula>
    </cfRule>
    <cfRule type="cellIs" dxfId="580" priority="63" operator="greaterThanOrEqual">
      <formula>0</formula>
    </cfRule>
    <cfRule type="cellIs" dxfId="579" priority="64" operator="lessThan">
      <formula>0</formula>
    </cfRule>
  </conditionalFormatting>
  <conditionalFormatting sqref="S104:S109">
    <cfRule type="containsBlanks" dxfId="578" priority="37">
      <formula>LEN(TRIM(S104))=0</formula>
    </cfRule>
    <cfRule type="cellIs" dxfId="577" priority="39" operator="greaterThanOrEqual">
      <formula>0</formula>
    </cfRule>
    <cfRule type="cellIs" dxfId="576" priority="40" operator="lessThan">
      <formula>0</formula>
    </cfRule>
  </conditionalFormatting>
  <conditionalFormatting sqref="S117:S125">
    <cfRule type="containsBlanks" dxfId="575" priority="46">
      <formula>LEN(TRIM(S117))=0</formula>
    </cfRule>
    <cfRule type="cellIs" dxfId="574" priority="47" operator="greaterThanOrEqual">
      <formula>0</formula>
    </cfRule>
    <cfRule type="cellIs" dxfId="573" priority="48" operator="lessThan">
      <formula>0</formula>
    </cfRule>
  </conditionalFormatting>
  <conditionalFormatting sqref="U24:U30 U32:U36 U38:U44">
    <cfRule type="cellIs" dxfId="570" priority="8" operator="equal">
      <formula>"Gereed"</formula>
    </cfRule>
  </conditionalFormatting>
  <conditionalFormatting sqref="U46:U48">
    <cfRule type="cellIs" dxfId="569" priority="7" operator="equal">
      <formula>"Gereed"</formula>
    </cfRule>
  </conditionalFormatting>
  <conditionalFormatting sqref="U57:U60">
    <cfRule type="cellIs" dxfId="568" priority="3" operator="equal">
      <formula>"Gereed"</formula>
    </cfRule>
  </conditionalFormatting>
  <conditionalFormatting sqref="U62:U64">
    <cfRule type="cellIs" dxfId="566" priority="9" operator="equal">
      <formula>"Gereed"</formula>
    </cfRule>
  </conditionalFormatting>
  <conditionalFormatting sqref="U67:U71 U73:U79">
    <cfRule type="cellIs" dxfId="562" priority="2" operator="equal">
      <formula>"Gereed"</formula>
    </cfRule>
  </conditionalFormatting>
  <conditionalFormatting sqref="U81:U83">
    <cfRule type="cellIs" dxfId="56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D00-000000000000}"/>
    <dataValidation allowBlank="1" showInputMessage="1" showErrorMessage="1" promptTitle="Werkelijke einddatum" prompt="Geef de werkelijke  einddatum van het project in (format dd-mm-jjj)." sqref="E16" xr:uid="{00000000-0002-0000-1D00-000001000000}"/>
    <dataValidation allowBlank="1" showInputMessage="1" showErrorMessage="1" promptTitle="Geplande einddatum" prompt="Geef de geplande einddatum van het project in (format dd-mm-jjj)." sqref="E15" xr:uid="{00000000-0002-0000-1D00-000002000000}"/>
    <dataValidation allowBlank="1" showInputMessage="1" showErrorMessage="1" promptTitle="Werkelijke startdatum" prompt="Geef de werkelijke startdatum van het project in." sqref="C16" xr:uid="{00000000-0002-0000-1D00-000003000000}"/>
    <dataValidation allowBlank="1" showInputMessage="1" showErrorMessage="1" promptTitle="Geplande startdatum" prompt="Geef de geplande startdatum van het project in." sqref="C15" xr:uid="{00000000-0002-0000-1D00-000004000000}"/>
    <dataValidation allowBlank="1" showInputMessage="1" showErrorMessage="1" promptTitle="Projectomschrijving" prompt="Vul hier de projectomschrijving in" sqref="B14:C14" xr:uid="{00000000-0002-0000-1D00-000005000000}"/>
    <dataValidation allowBlank="1" showInputMessage="1" showErrorMessage="1" promptTitle="Sociale innovaties" prompt="Geef in deze cel zelf de eenheid aan die van toepassing is. " sqref="I46:K48 I44:K44" xr:uid="{00000000-0002-0000-1D00-000006000000}"/>
    <dataValidation allowBlank="1" showInputMessage="1" showErrorMessage="1" promptTitle="Projectnaam:" prompt="Geef hier de projectnaam aan" sqref="B12:I12 B10:I10" xr:uid="{00000000-0002-0000-1D00-000007000000}"/>
    <dataValidation allowBlank="1" showInputMessage="1" showErrorMessage="1" promptTitle="Geplande startdatum" prompt="Geef de geplande startdatum van het project in (format dd-mm-jjj)." sqref="B15" xr:uid="{00000000-0002-0000-1D00-000008000000}"/>
    <dataValidation allowBlank="1" showInputMessage="1" showErrorMessage="1" promptTitle="Werkelijke startdatum" prompt="Geef de werkelijke startdatum van het project in (format dd-mm-jjj)." sqref="B16" xr:uid="{00000000-0002-0000-1D00-000009000000}"/>
    <dataValidation allowBlank="1" showInputMessage="1" showErrorMessage="1" promptTitle="Korte toelichting" prompt="Geef altijd een korte toelichting op dit onderdeel" sqref="V23:V48 V56:V83" xr:uid="{00000000-0002-0000-1D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8D3BEFC3-1ED9-44A5-B396-19927EEAF7FB}">
            <xm:f>NOT(ISERROR(SEARCH(#REF!,U24)))</xm:f>
            <xm:f>#REF!</xm:f>
            <x14:dxf>
              <fill>
                <patternFill>
                  <bgColor rgb="FF92D050"/>
                </patternFill>
              </fill>
            </x14:dxf>
          </x14:cfRule>
          <x14:cfRule type="containsText" priority="11" operator="containsText" id="{C68C2B35-B014-4098-BB0E-A95ECC67057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FC452A7-42A8-4BB8-9F82-5408D9EA2AE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5A80DD61-370C-4028-88E3-C5604A2A7C69}">
            <xm:f>NOT(ISERROR(SEARCH(#REF!,U67)))</xm:f>
            <xm:f>#REF!</xm:f>
            <x14:dxf>
              <fill>
                <patternFill>
                  <bgColor rgb="FFFF0000"/>
                </patternFill>
              </fill>
            </x14:dxf>
          </x14:cfRule>
          <x14:cfRule type="containsText" priority="5" operator="containsText" id="{16D105C1-D7FF-48D6-A043-27DB3BCD59E6}">
            <xm:f>NOT(ISERROR(SEARCH(#REF!,U67)))</xm:f>
            <xm:f>#REF!</xm:f>
            <x14:dxf>
              <fill>
                <patternFill>
                  <bgColor rgb="FFFFFF00"/>
                </patternFill>
              </fill>
            </x14:dxf>
          </x14:cfRule>
          <x14:cfRule type="containsText" priority="6" operator="containsText" id="{0CDEFCA2-0D97-4037-8680-FE480416E68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D00-00000B000000}">
          <x14:formula1>
            <xm:f>keuzelijsten!$A$2:$A$6</xm:f>
          </x14:formula1>
          <xm:sqref>U24:U30 U32:U36 U38:U44 U46:U48 U79 U83 U64 U71 U62 U60</xm:sqref>
        </x14:dataValidation>
        <x14:dataValidation type="list" allowBlank="1" showInputMessage="1" showErrorMessage="1" xr:uid="{00000000-0002-0000-1D00-00000C000000}">
          <x14:formula1>
            <xm:f>keuzelijsten!$C$2:$C$4</xm:f>
          </x14:formula1>
          <xm:sqref>I57:K58 I60:K60 I63:K63 B125:H125 V17 V50</xm:sqref>
        </x14:dataValidation>
        <x14:dataValidation type="list" allowBlank="1" showInputMessage="1" showErrorMessage="1" xr:uid="{00000000-0002-0000-1D00-00000D000000}">
          <x14:formula1>
            <xm:f>keuzelijsten!$A$9:$A$11</xm:f>
          </x14:formula1>
          <xm:sqref>U57:U59 U63 U67:U70 U73:U78 U81:U82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45">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28</v>
      </c>
    </row>
    <row r="4" spans="1:17" ht="43">
      <c r="A4" s="1" t="str">
        <f>"FORMAT BEGROTING &amp; VERANTWOORDING (DEELPROJECT " &amp; D1 &amp;")"</f>
        <v>FORMAT BEGROTING &amp; VERANTWOORDING (DEELPROJECT 28)</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28:</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560" priority="56" operator="lessThanOrEqual">
      <formula>0</formula>
    </cfRule>
    <cfRule type="cellIs" dxfId="559" priority="55" operator="greaterThan">
      <formula>0</formula>
    </cfRule>
    <cfRule type="containsBlanks" dxfId="558" priority="54">
      <formula>LEN(TRIM(E141))=0</formula>
    </cfRule>
  </conditionalFormatting>
  <conditionalFormatting sqref="I95 K95">
    <cfRule type="cellIs" dxfId="557" priority="24" operator="lessThanOrEqual">
      <formula>0.25</formula>
    </cfRule>
    <cfRule type="cellIs" dxfId="556" priority="25" operator="greaterThan">
      <formula>0.25</formula>
    </cfRule>
  </conditionalFormatting>
  <conditionalFormatting sqref="I96">
    <cfRule type="cellIs" dxfId="555" priority="27" operator="equal">
      <formula>"Rijksbijdrage is maximaal 25% en dus akkoord"</formula>
    </cfRule>
    <cfRule type="cellIs" dxfId="554" priority="26" operator="equal">
      <formula>"Rijksbijdrage is groter dan 25%; NIET TOEGESTAAN"</formula>
    </cfRule>
  </conditionalFormatting>
  <conditionalFormatting sqref="I108 K108">
    <cfRule type="cellIs" dxfId="553" priority="21" operator="greaterThan">
      <formula>0.25</formula>
    </cfRule>
    <cfRule type="cellIs" dxfId="552" priority="20" operator="lessThanOrEqual">
      <formula>0.25</formula>
    </cfRule>
  </conditionalFormatting>
  <conditionalFormatting sqref="I109">
    <cfRule type="cellIs" dxfId="551" priority="22" operator="equal">
      <formula>"Rijksbijdrage is groter dan 25%; NIET TOEGESTAAN"</formula>
    </cfRule>
    <cfRule type="cellIs" dxfId="550" priority="23" operator="equal">
      <formula>"Rijksbijdrage is maximaal 25% en dus akkoord"</formula>
    </cfRule>
  </conditionalFormatting>
  <conditionalFormatting sqref="I121 K121">
    <cfRule type="cellIs" dxfId="549" priority="15" operator="lessThanOrEqual">
      <formula>0.25</formula>
    </cfRule>
    <cfRule type="cellIs" dxfId="548" priority="16" operator="greaterThan">
      <formula>0.25</formula>
    </cfRule>
  </conditionalFormatting>
  <conditionalFormatting sqref="I122">
    <cfRule type="cellIs" dxfId="547" priority="13" operator="equal">
      <formula>"Rijksbijdrage is groter dan 25%; NIET TOEGESTAAN"</formula>
    </cfRule>
    <cfRule type="cellIs" dxfId="546" priority="14" operator="equal">
      <formula>"Rijksbijdrage is maximaal 25% en dus akkoord"</formula>
    </cfRule>
  </conditionalFormatting>
  <conditionalFormatting sqref="L141:L164">
    <cfRule type="cellIs" dxfId="545" priority="69" operator="greaterThanOrEqual">
      <formula>0</formula>
    </cfRule>
    <cfRule type="containsBlanks" dxfId="544" priority="61">
      <formula>LEN(TRIM(L141))=0</formula>
    </cfRule>
    <cfRule type="cellIs" dxfId="543" priority="70" operator="lessThan">
      <formula>0</formula>
    </cfRule>
  </conditionalFormatting>
  <conditionalFormatting sqref="L166:L177">
    <cfRule type="cellIs" dxfId="542" priority="68" operator="lessThan">
      <formula>0</formula>
    </cfRule>
    <cfRule type="containsBlanks" dxfId="541" priority="62">
      <formula>LEN(TRIM(L166))=0</formula>
    </cfRule>
    <cfRule type="cellIs" dxfId="540" priority="67" operator="greaterThanOrEqual">
      <formula>0</formula>
    </cfRule>
  </conditionalFormatting>
  <conditionalFormatting sqref="S24:S48">
    <cfRule type="containsBlanks" dxfId="539" priority="32">
      <formula>LEN(TRIM(S24))=0</formula>
    </cfRule>
    <cfRule type="cellIs" dxfId="538" priority="33" operator="greaterThan">
      <formula>0</formula>
    </cfRule>
    <cfRule type="cellIs" dxfId="537" priority="34" operator="lessThanOrEqual">
      <formula>0</formula>
    </cfRule>
  </conditionalFormatting>
  <conditionalFormatting sqref="S57:S82">
    <cfRule type="cellIs" dxfId="536" priority="18" operator="greaterThanOrEqual">
      <formula>0</formula>
    </cfRule>
    <cfRule type="containsBlanks" dxfId="535" priority="17">
      <formula>LEN(TRIM(S57))=0</formula>
    </cfRule>
    <cfRule type="cellIs" dxfId="534" priority="19" operator="lessThan">
      <formula>0</formula>
    </cfRule>
  </conditionalFormatting>
  <conditionalFormatting sqref="S84:S87">
    <cfRule type="cellIs" dxfId="533" priority="29" operator="greaterThanOrEqual">
      <formula>0</formula>
    </cfRule>
    <cfRule type="cellIs" dxfId="532" priority="30" operator="lessThan">
      <formula>0</formula>
    </cfRule>
    <cfRule type="containsBlanks" dxfId="531" priority="28">
      <formula>LEN(TRIM(S84))=0</formula>
    </cfRule>
  </conditionalFormatting>
  <conditionalFormatting sqref="S91:S96">
    <cfRule type="containsBlanks" dxfId="530" priority="60">
      <formula>LEN(TRIM(S91))=0</formula>
    </cfRule>
    <cfRule type="cellIs" dxfId="529" priority="63" operator="greaterThanOrEqual">
      <formula>0</formula>
    </cfRule>
    <cfRule type="cellIs" dxfId="528" priority="64" operator="lessThan">
      <formula>0</formula>
    </cfRule>
  </conditionalFormatting>
  <conditionalFormatting sqref="S104:S109">
    <cfRule type="containsBlanks" dxfId="527" priority="37">
      <formula>LEN(TRIM(S104))=0</formula>
    </cfRule>
    <cfRule type="cellIs" dxfId="526" priority="39" operator="greaterThanOrEqual">
      <formula>0</formula>
    </cfRule>
    <cfRule type="cellIs" dxfId="525" priority="40" operator="lessThan">
      <formula>0</formula>
    </cfRule>
  </conditionalFormatting>
  <conditionalFormatting sqref="S117:S125">
    <cfRule type="containsBlanks" dxfId="524" priority="46">
      <formula>LEN(TRIM(S117))=0</formula>
    </cfRule>
    <cfRule type="cellIs" dxfId="523" priority="47" operator="greaterThanOrEqual">
      <formula>0</formula>
    </cfRule>
    <cfRule type="cellIs" dxfId="522" priority="48" operator="lessThan">
      <formula>0</formula>
    </cfRule>
  </conditionalFormatting>
  <conditionalFormatting sqref="U24:U30 U32:U36 U38:U44">
    <cfRule type="cellIs" dxfId="519" priority="8" operator="equal">
      <formula>"Gereed"</formula>
    </cfRule>
  </conditionalFormatting>
  <conditionalFormatting sqref="U46:U48">
    <cfRule type="cellIs" dxfId="518" priority="7" operator="equal">
      <formula>"Gereed"</formula>
    </cfRule>
  </conditionalFormatting>
  <conditionalFormatting sqref="U57:U60">
    <cfRule type="cellIs" dxfId="517" priority="3" operator="equal">
      <formula>"Gereed"</formula>
    </cfRule>
  </conditionalFormatting>
  <conditionalFormatting sqref="U62:U64">
    <cfRule type="cellIs" dxfId="515" priority="9" operator="equal">
      <formula>"Gereed"</formula>
    </cfRule>
  </conditionalFormatting>
  <conditionalFormatting sqref="U67:U71 U73:U79">
    <cfRule type="cellIs" dxfId="511" priority="2" operator="equal">
      <formula>"Gereed"</formula>
    </cfRule>
  </conditionalFormatting>
  <conditionalFormatting sqref="U81:U83">
    <cfRule type="cellIs" dxfId="51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E00-000000000000}"/>
    <dataValidation allowBlank="1" showInputMessage="1" showErrorMessage="1" promptTitle="Geplande startdatum" prompt="Geef de geplande startdatum van het project in (format dd-mm-jjj)." sqref="B15" xr:uid="{00000000-0002-0000-1E00-000001000000}"/>
    <dataValidation allowBlank="1" showInputMessage="1" showErrorMessage="1" promptTitle="Projectnaam:" prompt="Geef hier de projectnaam aan" sqref="B12:I12 B10:I10" xr:uid="{00000000-0002-0000-1E00-000002000000}"/>
    <dataValidation allowBlank="1" showInputMessage="1" showErrorMessage="1" promptTitle="Sociale innovaties" prompt="Geef in deze cel zelf de eenheid aan die van toepassing is. " sqref="I46:K48 I44:K44" xr:uid="{00000000-0002-0000-1E00-000003000000}"/>
    <dataValidation allowBlank="1" showInputMessage="1" showErrorMessage="1" promptTitle="Projectomschrijving" prompt="Vul hier de projectomschrijving in" sqref="B14:C14" xr:uid="{00000000-0002-0000-1E00-000004000000}"/>
    <dataValidation allowBlank="1" showInputMessage="1" showErrorMessage="1" promptTitle="Geplande startdatum" prompt="Geef de geplande startdatum van het project in." sqref="C15" xr:uid="{00000000-0002-0000-1E00-000005000000}"/>
    <dataValidation allowBlank="1" showInputMessage="1" showErrorMessage="1" promptTitle="Werkelijke startdatum" prompt="Geef de werkelijke startdatum van het project in." sqref="C16" xr:uid="{00000000-0002-0000-1E00-000006000000}"/>
    <dataValidation allowBlank="1" showInputMessage="1" showErrorMessage="1" promptTitle="Geplande einddatum" prompt="Geef de geplande einddatum van het project in (format dd-mm-jjj)." sqref="E15" xr:uid="{00000000-0002-0000-1E00-000007000000}"/>
    <dataValidation allowBlank="1" showInputMessage="1" showErrorMessage="1" promptTitle="Werkelijke einddatum" prompt="Geef de werkelijke  einddatum van het project in (format dd-mm-jjj)." sqref="E16" xr:uid="{00000000-0002-0000-1E00-000008000000}"/>
    <dataValidation allowBlank="1" showInputMessage="1" showErrorMessage="1" promptTitle="Naam waterschap" prompt="Kies uit het dropdownmenu het van toepassing zijnde waterschap" sqref="J10 J12" xr:uid="{00000000-0002-0000-1E00-000009000000}"/>
    <dataValidation allowBlank="1" showInputMessage="1" showErrorMessage="1" promptTitle="Korte toelichting" prompt="Geef altijd een korte toelichting op dit onderdeel" sqref="V23:V48 V56:V83" xr:uid="{00000000-0002-0000-1E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0F7B73B-9133-44F0-9B60-9D2F70F901AE}">
            <xm:f>NOT(ISERROR(SEARCH(#REF!,U24)))</xm:f>
            <xm:f>#REF!</xm:f>
            <x14:dxf>
              <fill>
                <patternFill>
                  <bgColor rgb="FF92D050"/>
                </patternFill>
              </fill>
            </x14:dxf>
          </x14:cfRule>
          <x14:cfRule type="containsText" priority="11" operator="containsText" id="{7C8676C5-EC27-4DC4-B932-CC5E6D46996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885AF96-41A4-437C-AAB8-883D8A489115}">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86371098-6C9B-45B1-907F-484770377DC7}">
            <xm:f>NOT(ISERROR(SEARCH(#REF!,U67)))</xm:f>
            <xm:f>#REF!</xm:f>
            <x14:dxf>
              <fill>
                <patternFill>
                  <bgColor rgb="FFFF0000"/>
                </patternFill>
              </fill>
            </x14:dxf>
          </x14:cfRule>
          <x14:cfRule type="containsText" priority="5" operator="containsText" id="{F165221F-1E48-4798-AAB5-95B8B40B9043}">
            <xm:f>NOT(ISERROR(SEARCH(#REF!,U67)))</xm:f>
            <xm:f>#REF!</xm:f>
            <x14:dxf>
              <fill>
                <patternFill>
                  <bgColor rgb="FFFFFF00"/>
                </patternFill>
              </fill>
            </x14:dxf>
          </x14:cfRule>
          <x14:cfRule type="containsText" priority="6" operator="containsText" id="{74A312AD-2A23-49FE-BE8E-778DEAE7AE68}">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E00-00000B000000}">
          <x14:formula1>
            <xm:f>keuzelijsten!$C$2:$C$4</xm:f>
          </x14:formula1>
          <xm:sqref>I57:K58 I60:K60 I63:K63 B125:H125 V17 V50</xm:sqref>
        </x14:dataValidation>
        <x14:dataValidation type="list" allowBlank="1" showInputMessage="1" showErrorMessage="1" xr:uid="{00000000-0002-0000-1E00-00000C000000}">
          <x14:formula1>
            <xm:f>keuzelijsten!$A$2:$A$6</xm:f>
          </x14:formula1>
          <xm:sqref>U24:U30 U32:U36 U38:U44 U46:U48 U79 U83 U64 U71 U62 U60</xm:sqref>
        </x14:dataValidation>
        <x14:dataValidation type="list" allowBlank="1" showInputMessage="1" showErrorMessage="1" xr:uid="{00000000-0002-0000-1E00-00000D000000}">
          <x14:formula1>
            <xm:f>keuzelijsten!$A$9:$A$11</xm:f>
          </x14:formula1>
          <xm:sqref>U57:U59 U63 U67:U70 U73:U78 U81:U82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46">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29</v>
      </c>
    </row>
    <row r="4" spans="1:17" ht="43">
      <c r="A4" s="1" t="str">
        <f>"FORMAT BEGROTING &amp; VERANTWOORDING (DEELPROJECT " &amp; D1 &amp;")"</f>
        <v>FORMAT BEGROTING &amp; VERANTWOORDING (DEELPROJECT 29)</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29:</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509" priority="56" operator="lessThanOrEqual">
      <formula>0</formula>
    </cfRule>
    <cfRule type="cellIs" dxfId="508" priority="55" operator="greaterThan">
      <formula>0</formula>
    </cfRule>
    <cfRule type="containsBlanks" dxfId="507" priority="54">
      <formula>LEN(TRIM(E141))=0</formula>
    </cfRule>
  </conditionalFormatting>
  <conditionalFormatting sqref="I95 K95">
    <cfRule type="cellIs" dxfId="506" priority="24" operator="lessThanOrEqual">
      <formula>0.25</formula>
    </cfRule>
    <cfRule type="cellIs" dxfId="505" priority="25" operator="greaterThan">
      <formula>0.25</formula>
    </cfRule>
  </conditionalFormatting>
  <conditionalFormatting sqref="I96">
    <cfRule type="cellIs" dxfId="504" priority="27" operator="equal">
      <formula>"Rijksbijdrage is maximaal 25% en dus akkoord"</formula>
    </cfRule>
    <cfRule type="cellIs" dxfId="503" priority="26" operator="equal">
      <formula>"Rijksbijdrage is groter dan 25%; NIET TOEGESTAAN"</formula>
    </cfRule>
  </conditionalFormatting>
  <conditionalFormatting sqref="I108 K108">
    <cfRule type="cellIs" dxfId="502" priority="21" operator="greaterThan">
      <formula>0.25</formula>
    </cfRule>
    <cfRule type="cellIs" dxfId="501" priority="20" operator="lessThanOrEqual">
      <formula>0.25</formula>
    </cfRule>
  </conditionalFormatting>
  <conditionalFormatting sqref="I109">
    <cfRule type="cellIs" dxfId="500" priority="22" operator="equal">
      <formula>"Rijksbijdrage is groter dan 25%; NIET TOEGESTAAN"</formula>
    </cfRule>
    <cfRule type="cellIs" dxfId="499" priority="23" operator="equal">
      <formula>"Rijksbijdrage is maximaal 25% en dus akkoord"</formula>
    </cfRule>
  </conditionalFormatting>
  <conditionalFormatting sqref="I121 K121">
    <cfRule type="cellIs" dxfId="498" priority="15" operator="lessThanOrEqual">
      <formula>0.25</formula>
    </cfRule>
    <cfRule type="cellIs" dxfId="497" priority="16" operator="greaterThan">
      <formula>0.25</formula>
    </cfRule>
  </conditionalFormatting>
  <conditionalFormatting sqref="I122">
    <cfRule type="cellIs" dxfId="496" priority="13" operator="equal">
      <formula>"Rijksbijdrage is groter dan 25%; NIET TOEGESTAAN"</formula>
    </cfRule>
    <cfRule type="cellIs" dxfId="495" priority="14" operator="equal">
      <formula>"Rijksbijdrage is maximaal 25% en dus akkoord"</formula>
    </cfRule>
  </conditionalFormatting>
  <conditionalFormatting sqref="L141:L164">
    <cfRule type="cellIs" dxfId="494" priority="69" operator="greaterThanOrEqual">
      <formula>0</formula>
    </cfRule>
    <cfRule type="containsBlanks" dxfId="493" priority="61">
      <formula>LEN(TRIM(L141))=0</formula>
    </cfRule>
    <cfRule type="cellIs" dxfId="492" priority="70" operator="lessThan">
      <formula>0</formula>
    </cfRule>
  </conditionalFormatting>
  <conditionalFormatting sqref="L166:L177">
    <cfRule type="cellIs" dxfId="491" priority="68" operator="lessThan">
      <formula>0</formula>
    </cfRule>
    <cfRule type="containsBlanks" dxfId="490" priority="62">
      <formula>LEN(TRIM(L166))=0</formula>
    </cfRule>
    <cfRule type="cellIs" dxfId="489" priority="67" operator="greaterThanOrEqual">
      <formula>0</formula>
    </cfRule>
  </conditionalFormatting>
  <conditionalFormatting sqref="S24:S48">
    <cfRule type="containsBlanks" dxfId="488" priority="32">
      <formula>LEN(TRIM(S24))=0</formula>
    </cfRule>
    <cfRule type="cellIs" dxfId="487" priority="33" operator="greaterThan">
      <formula>0</formula>
    </cfRule>
    <cfRule type="cellIs" dxfId="486" priority="34" operator="lessThanOrEqual">
      <formula>0</formula>
    </cfRule>
  </conditionalFormatting>
  <conditionalFormatting sqref="S57:S82">
    <cfRule type="cellIs" dxfId="485" priority="18" operator="greaterThanOrEqual">
      <formula>0</formula>
    </cfRule>
    <cfRule type="containsBlanks" dxfId="484" priority="17">
      <formula>LEN(TRIM(S57))=0</formula>
    </cfRule>
    <cfRule type="cellIs" dxfId="483" priority="19" operator="lessThan">
      <formula>0</formula>
    </cfRule>
  </conditionalFormatting>
  <conditionalFormatting sqref="S84:S87">
    <cfRule type="cellIs" dxfId="482" priority="29" operator="greaterThanOrEqual">
      <formula>0</formula>
    </cfRule>
    <cfRule type="cellIs" dxfId="481" priority="30" operator="lessThan">
      <formula>0</formula>
    </cfRule>
    <cfRule type="containsBlanks" dxfId="480" priority="28">
      <formula>LEN(TRIM(S84))=0</formula>
    </cfRule>
  </conditionalFormatting>
  <conditionalFormatting sqref="S91:S96">
    <cfRule type="containsBlanks" dxfId="479" priority="60">
      <formula>LEN(TRIM(S91))=0</formula>
    </cfRule>
    <cfRule type="cellIs" dxfId="478" priority="63" operator="greaterThanOrEqual">
      <formula>0</formula>
    </cfRule>
    <cfRule type="cellIs" dxfId="477" priority="64" operator="lessThan">
      <formula>0</formula>
    </cfRule>
  </conditionalFormatting>
  <conditionalFormatting sqref="S104:S109">
    <cfRule type="containsBlanks" dxfId="476" priority="37">
      <formula>LEN(TRIM(S104))=0</formula>
    </cfRule>
    <cfRule type="cellIs" dxfId="475" priority="39" operator="greaterThanOrEqual">
      <formula>0</formula>
    </cfRule>
    <cfRule type="cellIs" dxfId="474" priority="40" operator="lessThan">
      <formula>0</formula>
    </cfRule>
  </conditionalFormatting>
  <conditionalFormatting sqref="S117:S125">
    <cfRule type="containsBlanks" dxfId="473" priority="46">
      <formula>LEN(TRIM(S117))=0</formula>
    </cfRule>
    <cfRule type="cellIs" dxfId="472" priority="47" operator="greaterThanOrEqual">
      <formula>0</formula>
    </cfRule>
    <cfRule type="cellIs" dxfId="471" priority="48" operator="lessThan">
      <formula>0</formula>
    </cfRule>
  </conditionalFormatting>
  <conditionalFormatting sqref="U24:U30 U32:U36 U38:U44">
    <cfRule type="cellIs" dxfId="468" priority="8" operator="equal">
      <formula>"Gereed"</formula>
    </cfRule>
  </conditionalFormatting>
  <conditionalFormatting sqref="U46:U48">
    <cfRule type="cellIs" dxfId="467" priority="7" operator="equal">
      <formula>"Gereed"</formula>
    </cfRule>
  </conditionalFormatting>
  <conditionalFormatting sqref="U57:U60">
    <cfRule type="cellIs" dxfId="466" priority="3" operator="equal">
      <formula>"Gereed"</formula>
    </cfRule>
  </conditionalFormatting>
  <conditionalFormatting sqref="U62:U64">
    <cfRule type="cellIs" dxfId="464" priority="9" operator="equal">
      <formula>"Gereed"</formula>
    </cfRule>
  </conditionalFormatting>
  <conditionalFormatting sqref="U67:U71 U73:U79">
    <cfRule type="cellIs" dxfId="460" priority="2" operator="equal">
      <formula>"Gereed"</formula>
    </cfRule>
  </conditionalFormatting>
  <conditionalFormatting sqref="U81:U83">
    <cfRule type="cellIs" dxfId="45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F00-000000000000}"/>
    <dataValidation allowBlank="1" showInputMessage="1" showErrorMessage="1" promptTitle="Werkelijke einddatum" prompt="Geef de werkelijke  einddatum van het project in (format dd-mm-jjj)." sqref="E16" xr:uid="{00000000-0002-0000-1F00-000001000000}"/>
    <dataValidation allowBlank="1" showInputMessage="1" showErrorMessage="1" promptTitle="Geplande einddatum" prompt="Geef de geplande einddatum van het project in (format dd-mm-jjj)." sqref="E15" xr:uid="{00000000-0002-0000-1F00-000002000000}"/>
    <dataValidation allowBlank="1" showInputMessage="1" showErrorMessage="1" promptTitle="Werkelijke startdatum" prompt="Geef de werkelijke startdatum van het project in." sqref="C16" xr:uid="{00000000-0002-0000-1F00-000003000000}"/>
    <dataValidation allowBlank="1" showInputMessage="1" showErrorMessage="1" promptTitle="Geplande startdatum" prompt="Geef de geplande startdatum van het project in." sqref="C15" xr:uid="{00000000-0002-0000-1F00-000004000000}"/>
    <dataValidation allowBlank="1" showInputMessage="1" showErrorMessage="1" promptTitle="Projectomschrijving" prompt="Vul hier de projectomschrijving in" sqref="B14:C14" xr:uid="{00000000-0002-0000-1F00-000005000000}"/>
    <dataValidation allowBlank="1" showInputMessage="1" showErrorMessage="1" promptTitle="Sociale innovaties" prompt="Geef in deze cel zelf de eenheid aan die van toepassing is. " sqref="I46:K48 I44:K44" xr:uid="{00000000-0002-0000-1F00-000006000000}"/>
    <dataValidation allowBlank="1" showInputMessage="1" showErrorMessage="1" promptTitle="Projectnaam:" prompt="Geef hier de projectnaam aan" sqref="B12:I12 B10:I10" xr:uid="{00000000-0002-0000-1F00-000007000000}"/>
    <dataValidation allowBlank="1" showInputMessage="1" showErrorMessage="1" promptTitle="Geplande startdatum" prompt="Geef de geplande startdatum van het project in (format dd-mm-jjj)." sqref="B15" xr:uid="{00000000-0002-0000-1F00-000008000000}"/>
    <dataValidation allowBlank="1" showInputMessage="1" showErrorMessage="1" promptTitle="Werkelijke startdatum" prompt="Geef de werkelijke startdatum van het project in (format dd-mm-jjj)." sqref="B16" xr:uid="{00000000-0002-0000-1F00-000009000000}"/>
    <dataValidation allowBlank="1" showInputMessage="1" showErrorMessage="1" promptTitle="Korte toelichting" prompt="Geef altijd een korte toelichting op dit onderdeel" sqref="V23:V48 V56:V83" xr:uid="{00000000-0002-0000-1F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712C757-A2EC-44E5-AD38-1AF4F03358AA}">
            <xm:f>NOT(ISERROR(SEARCH(#REF!,U24)))</xm:f>
            <xm:f>#REF!</xm:f>
            <x14:dxf>
              <fill>
                <patternFill>
                  <bgColor rgb="FF92D050"/>
                </patternFill>
              </fill>
            </x14:dxf>
          </x14:cfRule>
          <x14:cfRule type="containsText" priority="11" operator="containsText" id="{C7E90344-10AB-49BF-9489-A31F86692A1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655F8D7-77D7-49BB-ABDE-592B8CF30AF2}">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A33C5060-2991-49E9-9E04-31035DA4ED35}">
            <xm:f>NOT(ISERROR(SEARCH(#REF!,U67)))</xm:f>
            <xm:f>#REF!</xm:f>
            <x14:dxf>
              <fill>
                <patternFill>
                  <bgColor rgb="FFFF0000"/>
                </patternFill>
              </fill>
            </x14:dxf>
          </x14:cfRule>
          <x14:cfRule type="containsText" priority="5" operator="containsText" id="{6723EBB9-1DB8-431F-89CF-D63B94AC365A}">
            <xm:f>NOT(ISERROR(SEARCH(#REF!,U67)))</xm:f>
            <xm:f>#REF!</xm:f>
            <x14:dxf>
              <fill>
                <patternFill>
                  <bgColor rgb="FFFFFF00"/>
                </patternFill>
              </fill>
            </x14:dxf>
          </x14:cfRule>
          <x14:cfRule type="containsText" priority="6" operator="containsText" id="{53FEACED-A0AA-42ED-A44A-FEF824BA7AF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F00-00000B000000}">
          <x14:formula1>
            <xm:f>keuzelijsten!$A$2:$A$6</xm:f>
          </x14:formula1>
          <xm:sqref>U24:U30 U32:U36 U38:U44 U46:U48 U79 U83 U64 U71 U62 U60</xm:sqref>
        </x14:dataValidation>
        <x14:dataValidation type="list" allowBlank="1" showInputMessage="1" showErrorMessage="1" xr:uid="{00000000-0002-0000-1F00-00000C000000}">
          <x14:formula1>
            <xm:f>keuzelijsten!$C$2:$C$4</xm:f>
          </x14:formula1>
          <xm:sqref>I57:K58 I60:K60 I63:K63 B125:H125 V17 V50</xm:sqref>
        </x14:dataValidation>
        <x14:dataValidation type="list" allowBlank="1" showInputMessage="1" showErrorMessage="1" xr:uid="{00000000-0002-0000-1F00-00000D000000}">
          <x14:formula1>
            <xm:f>keuzelijsten!$A$9:$A$11</xm:f>
          </x14:formula1>
          <xm:sqref>U57:U59 U63 U67:U70 U73:U78 U81:U82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47">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30</v>
      </c>
    </row>
    <row r="4" spans="1:17" ht="43">
      <c r="A4" s="1" t="str">
        <f>"FORMAT BEGROTING &amp; VERANTWOORDING (DEELPROJECT " &amp; D1 &amp;")"</f>
        <v>FORMAT BEGROTING &amp; VERANTWOORDING (DEELPROJECT 30)</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30:</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458" priority="56" operator="lessThanOrEqual">
      <formula>0</formula>
    </cfRule>
    <cfRule type="cellIs" dxfId="457" priority="55" operator="greaterThan">
      <formula>0</formula>
    </cfRule>
    <cfRule type="containsBlanks" dxfId="456" priority="54">
      <formula>LEN(TRIM(E141))=0</formula>
    </cfRule>
  </conditionalFormatting>
  <conditionalFormatting sqref="I95 K95">
    <cfRule type="cellIs" dxfId="455" priority="24" operator="lessThanOrEqual">
      <formula>0.25</formula>
    </cfRule>
    <cfRule type="cellIs" dxfId="454" priority="25" operator="greaterThan">
      <formula>0.25</formula>
    </cfRule>
  </conditionalFormatting>
  <conditionalFormatting sqref="I96">
    <cfRule type="cellIs" dxfId="453" priority="27" operator="equal">
      <formula>"Rijksbijdrage is maximaal 25% en dus akkoord"</formula>
    </cfRule>
    <cfRule type="cellIs" dxfId="452" priority="26" operator="equal">
      <formula>"Rijksbijdrage is groter dan 25%; NIET TOEGESTAAN"</formula>
    </cfRule>
  </conditionalFormatting>
  <conditionalFormatting sqref="I108 K108">
    <cfRule type="cellIs" dxfId="451" priority="21" operator="greaterThan">
      <formula>0.25</formula>
    </cfRule>
    <cfRule type="cellIs" dxfId="450" priority="20" operator="lessThanOrEqual">
      <formula>0.25</formula>
    </cfRule>
  </conditionalFormatting>
  <conditionalFormatting sqref="I109">
    <cfRule type="cellIs" dxfId="449" priority="22" operator="equal">
      <formula>"Rijksbijdrage is groter dan 25%; NIET TOEGESTAAN"</formula>
    </cfRule>
    <cfRule type="cellIs" dxfId="448" priority="23" operator="equal">
      <formula>"Rijksbijdrage is maximaal 25% en dus akkoord"</formula>
    </cfRule>
  </conditionalFormatting>
  <conditionalFormatting sqref="I121 K121">
    <cfRule type="cellIs" dxfId="447" priority="15" operator="lessThanOrEqual">
      <formula>0.25</formula>
    </cfRule>
    <cfRule type="cellIs" dxfId="446" priority="16" operator="greaterThan">
      <formula>0.25</formula>
    </cfRule>
  </conditionalFormatting>
  <conditionalFormatting sqref="I122">
    <cfRule type="cellIs" dxfId="445" priority="13" operator="equal">
      <formula>"Rijksbijdrage is groter dan 25%; NIET TOEGESTAAN"</formula>
    </cfRule>
    <cfRule type="cellIs" dxfId="444" priority="14" operator="equal">
      <formula>"Rijksbijdrage is maximaal 25% en dus akkoord"</formula>
    </cfRule>
  </conditionalFormatting>
  <conditionalFormatting sqref="L141:L164">
    <cfRule type="cellIs" dxfId="443" priority="69" operator="greaterThanOrEqual">
      <formula>0</formula>
    </cfRule>
    <cfRule type="containsBlanks" dxfId="442" priority="61">
      <formula>LEN(TRIM(L141))=0</formula>
    </cfRule>
    <cfRule type="cellIs" dxfId="441" priority="70" operator="lessThan">
      <formula>0</formula>
    </cfRule>
  </conditionalFormatting>
  <conditionalFormatting sqref="L166:L177">
    <cfRule type="cellIs" dxfId="440" priority="68" operator="lessThan">
      <formula>0</formula>
    </cfRule>
    <cfRule type="containsBlanks" dxfId="439" priority="62">
      <formula>LEN(TRIM(L166))=0</formula>
    </cfRule>
    <cfRule type="cellIs" dxfId="438" priority="67" operator="greaterThanOrEqual">
      <formula>0</formula>
    </cfRule>
  </conditionalFormatting>
  <conditionalFormatting sqref="S24:S48">
    <cfRule type="containsBlanks" dxfId="437" priority="32">
      <formula>LEN(TRIM(S24))=0</formula>
    </cfRule>
    <cfRule type="cellIs" dxfId="436" priority="33" operator="greaterThan">
      <formula>0</formula>
    </cfRule>
    <cfRule type="cellIs" dxfId="435" priority="34" operator="lessThanOrEqual">
      <formula>0</formula>
    </cfRule>
  </conditionalFormatting>
  <conditionalFormatting sqref="S57:S82">
    <cfRule type="cellIs" dxfId="434" priority="18" operator="greaterThanOrEqual">
      <formula>0</formula>
    </cfRule>
    <cfRule type="containsBlanks" dxfId="433" priority="17">
      <formula>LEN(TRIM(S57))=0</formula>
    </cfRule>
    <cfRule type="cellIs" dxfId="432" priority="19" operator="lessThan">
      <formula>0</formula>
    </cfRule>
  </conditionalFormatting>
  <conditionalFormatting sqref="S84:S87">
    <cfRule type="cellIs" dxfId="431" priority="29" operator="greaterThanOrEqual">
      <formula>0</formula>
    </cfRule>
    <cfRule type="cellIs" dxfId="430" priority="30" operator="lessThan">
      <formula>0</formula>
    </cfRule>
    <cfRule type="containsBlanks" dxfId="429" priority="28">
      <formula>LEN(TRIM(S84))=0</formula>
    </cfRule>
  </conditionalFormatting>
  <conditionalFormatting sqref="S91:S96">
    <cfRule type="containsBlanks" dxfId="428" priority="60">
      <formula>LEN(TRIM(S91))=0</formula>
    </cfRule>
    <cfRule type="cellIs" dxfId="427" priority="63" operator="greaterThanOrEqual">
      <formula>0</formula>
    </cfRule>
    <cfRule type="cellIs" dxfId="426" priority="64" operator="lessThan">
      <formula>0</formula>
    </cfRule>
  </conditionalFormatting>
  <conditionalFormatting sqref="S104:S109">
    <cfRule type="containsBlanks" dxfId="425" priority="37">
      <formula>LEN(TRIM(S104))=0</formula>
    </cfRule>
    <cfRule type="cellIs" dxfId="424" priority="39" operator="greaterThanOrEqual">
      <formula>0</formula>
    </cfRule>
    <cfRule type="cellIs" dxfId="423" priority="40" operator="lessThan">
      <formula>0</formula>
    </cfRule>
  </conditionalFormatting>
  <conditionalFormatting sqref="S117:S125">
    <cfRule type="containsBlanks" dxfId="422" priority="46">
      <formula>LEN(TRIM(S117))=0</formula>
    </cfRule>
    <cfRule type="cellIs" dxfId="421" priority="47" operator="greaterThanOrEqual">
      <formula>0</formula>
    </cfRule>
    <cfRule type="cellIs" dxfId="420" priority="48" operator="lessThan">
      <formula>0</formula>
    </cfRule>
  </conditionalFormatting>
  <conditionalFormatting sqref="U24:U30 U32:U36 U38:U44">
    <cfRule type="cellIs" dxfId="417" priority="8" operator="equal">
      <formula>"Gereed"</formula>
    </cfRule>
  </conditionalFormatting>
  <conditionalFormatting sqref="U46:U48">
    <cfRule type="cellIs" dxfId="416" priority="7" operator="equal">
      <formula>"Gereed"</formula>
    </cfRule>
  </conditionalFormatting>
  <conditionalFormatting sqref="U57:U60">
    <cfRule type="cellIs" dxfId="415" priority="3" operator="equal">
      <formula>"Gereed"</formula>
    </cfRule>
  </conditionalFormatting>
  <conditionalFormatting sqref="U62:U64">
    <cfRule type="cellIs" dxfId="413" priority="9" operator="equal">
      <formula>"Gereed"</formula>
    </cfRule>
  </conditionalFormatting>
  <conditionalFormatting sqref="U67:U71 U73:U79">
    <cfRule type="cellIs" dxfId="409" priority="2" operator="equal">
      <formula>"Gereed"</formula>
    </cfRule>
  </conditionalFormatting>
  <conditionalFormatting sqref="U81:U83">
    <cfRule type="cellIs" dxfId="40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000-000000000000}"/>
    <dataValidation allowBlank="1" showInputMessage="1" showErrorMessage="1" promptTitle="Geplande startdatum" prompt="Geef de geplande startdatum van het project in (format dd-mm-jjj)." sqref="B15" xr:uid="{00000000-0002-0000-2000-000001000000}"/>
    <dataValidation allowBlank="1" showInputMessage="1" showErrorMessage="1" promptTitle="Projectnaam:" prompt="Geef hier de projectnaam aan" sqref="B12:I12 B10:I10" xr:uid="{00000000-0002-0000-2000-000002000000}"/>
    <dataValidation allowBlank="1" showInputMessage="1" showErrorMessage="1" promptTitle="Sociale innovaties" prompt="Geef in deze cel zelf de eenheid aan die van toepassing is. " sqref="I46:K48 I44:K44" xr:uid="{00000000-0002-0000-2000-000003000000}"/>
    <dataValidation allowBlank="1" showInputMessage="1" showErrorMessage="1" promptTitle="Projectomschrijving" prompt="Vul hier de projectomschrijving in" sqref="B14:C14" xr:uid="{00000000-0002-0000-2000-000004000000}"/>
    <dataValidation allowBlank="1" showInputMessage="1" showErrorMessage="1" promptTitle="Geplande startdatum" prompt="Geef de geplande startdatum van het project in." sqref="C15" xr:uid="{00000000-0002-0000-2000-000005000000}"/>
    <dataValidation allowBlank="1" showInputMessage="1" showErrorMessage="1" promptTitle="Werkelijke startdatum" prompt="Geef de werkelijke startdatum van het project in." sqref="C16" xr:uid="{00000000-0002-0000-2000-000006000000}"/>
    <dataValidation allowBlank="1" showInputMessage="1" showErrorMessage="1" promptTitle="Geplande einddatum" prompt="Geef de geplande einddatum van het project in (format dd-mm-jjj)." sqref="E15" xr:uid="{00000000-0002-0000-2000-000007000000}"/>
    <dataValidation allowBlank="1" showInputMessage="1" showErrorMessage="1" promptTitle="Werkelijke einddatum" prompt="Geef de werkelijke  einddatum van het project in (format dd-mm-jjj)." sqref="E16" xr:uid="{00000000-0002-0000-2000-000008000000}"/>
    <dataValidation allowBlank="1" showInputMessage="1" showErrorMessage="1" promptTitle="Naam waterschap" prompt="Kies uit het dropdownmenu het van toepassing zijnde waterschap" sqref="J10 J12" xr:uid="{00000000-0002-0000-2000-000009000000}"/>
    <dataValidation allowBlank="1" showInputMessage="1" showErrorMessage="1" promptTitle="Korte toelichting" prompt="Geef altijd een korte toelichting op dit onderdeel" sqref="V23:V48 V56:V83" xr:uid="{00000000-0002-0000-20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00FBD17-5583-4E54-8AC1-501676B8BAEB}">
            <xm:f>NOT(ISERROR(SEARCH(#REF!,U24)))</xm:f>
            <xm:f>#REF!</xm:f>
            <x14:dxf>
              <fill>
                <patternFill>
                  <bgColor rgb="FF92D050"/>
                </patternFill>
              </fill>
            </x14:dxf>
          </x14:cfRule>
          <x14:cfRule type="containsText" priority="11" operator="containsText" id="{8237D55E-B710-4047-8548-050860B1A257}">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5084789-635A-4308-8BD8-457B752B6E7C}">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C92BDA2-6CD7-4C10-B6B2-6CBB791CF10D}">
            <xm:f>NOT(ISERROR(SEARCH(#REF!,U67)))</xm:f>
            <xm:f>#REF!</xm:f>
            <x14:dxf>
              <fill>
                <patternFill>
                  <bgColor rgb="FFFF0000"/>
                </patternFill>
              </fill>
            </x14:dxf>
          </x14:cfRule>
          <x14:cfRule type="containsText" priority="5" operator="containsText" id="{94AC5449-6E0B-4622-AA82-61DA685C1732}">
            <xm:f>NOT(ISERROR(SEARCH(#REF!,U67)))</xm:f>
            <xm:f>#REF!</xm:f>
            <x14:dxf>
              <fill>
                <patternFill>
                  <bgColor rgb="FFFFFF00"/>
                </patternFill>
              </fill>
            </x14:dxf>
          </x14:cfRule>
          <x14:cfRule type="containsText" priority="6" operator="containsText" id="{138318EE-6946-4252-A98A-86987D8EBA0D}">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000-00000B000000}">
          <x14:formula1>
            <xm:f>keuzelijsten!$C$2:$C$4</xm:f>
          </x14:formula1>
          <xm:sqref>I57:K58 I60:K60 I63:K63 B125:H125 V17 V50</xm:sqref>
        </x14:dataValidation>
        <x14:dataValidation type="list" allowBlank="1" showInputMessage="1" showErrorMessage="1" xr:uid="{00000000-0002-0000-2000-00000C000000}">
          <x14:formula1>
            <xm:f>keuzelijsten!$A$2:$A$6</xm:f>
          </x14:formula1>
          <xm:sqref>U24:U30 U32:U36 U38:U44 U46:U48 U79 U83 U64 U71 U62 U60</xm:sqref>
        </x14:dataValidation>
        <x14:dataValidation type="list" allowBlank="1" showInputMessage="1" showErrorMessage="1" xr:uid="{00000000-0002-0000-2000-00000D000000}">
          <x14:formula1>
            <xm:f>keuzelijsten!$A$9:$A$11</xm:f>
          </x14:formula1>
          <xm:sqref>U57:U59 U63 U67:U70 U73:U78 U81:U82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48">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31</v>
      </c>
    </row>
    <row r="4" spans="1:17" ht="43">
      <c r="A4" s="1" t="str">
        <f>"FORMAT BEGROTING &amp; VERANTWOORDING (DEELPROJECT " &amp; D1 &amp;")"</f>
        <v>FORMAT BEGROTING &amp; VERANTWOORDING (DEELPROJECT 31)</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31:</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407" priority="56" operator="lessThanOrEqual">
      <formula>0</formula>
    </cfRule>
    <cfRule type="cellIs" dxfId="406" priority="55" operator="greaterThan">
      <formula>0</formula>
    </cfRule>
    <cfRule type="containsBlanks" dxfId="405" priority="54">
      <formula>LEN(TRIM(E141))=0</formula>
    </cfRule>
  </conditionalFormatting>
  <conditionalFormatting sqref="I95 K95">
    <cfRule type="cellIs" dxfId="404" priority="24" operator="lessThanOrEqual">
      <formula>0.25</formula>
    </cfRule>
    <cfRule type="cellIs" dxfId="403" priority="25" operator="greaterThan">
      <formula>0.25</formula>
    </cfRule>
  </conditionalFormatting>
  <conditionalFormatting sqref="I96">
    <cfRule type="cellIs" dxfId="402" priority="27" operator="equal">
      <formula>"Rijksbijdrage is maximaal 25% en dus akkoord"</formula>
    </cfRule>
    <cfRule type="cellIs" dxfId="401" priority="26" operator="equal">
      <formula>"Rijksbijdrage is groter dan 25%; NIET TOEGESTAAN"</formula>
    </cfRule>
  </conditionalFormatting>
  <conditionalFormatting sqref="I108 K108">
    <cfRule type="cellIs" dxfId="400" priority="21" operator="greaterThan">
      <formula>0.25</formula>
    </cfRule>
    <cfRule type="cellIs" dxfId="399" priority="20" operator="lessThanOrEqual">
      <formula>0.25</formula>
    </cfRule>
  </conditionalFormatting>
  <conditionalFormatting sqref="I109">
    <cfRule type="cellIs" dxfId="398" priority="22" operator="equal">
      <formula>"Rijksbijdrage is groter dan 25%; NIET TOEGESTAAN"</formula>
    </cfRule>
    <cfRule type="cellIs" dxfId="397" priority="23" operator="equal">
      <formula>"Rijksbijdrage is maximaal 25% en dus akkoord"</formula>
    </cfRule>
  </conditionalFormatting>
  <conditionalFormatting sqref="I121 K121">
    <cfRule type="cellIs" dxfId="396" priority="15" operator="lessThanOrEqual">
      <formula>0.25</formula>
    </cfRule>
    <cfRule type="cellIs" dxfId="395" priority="16" operator="greaterThan">
      <formula>0.25</formula>
    </cfRule>
  </conditionalFormatting>
  <conditionalFormatting sqref="I122">
    <cfRule type="cellIs" dxfId="394" priority="13" operator="equal">
      <formula>"Rijksbijdrage is groter dan 25%; NIET TOEGESTAAN"</formula>
    </cfRule>
    <cfRule type="cellIs" dxfId="393" priority="14" operator="equal">
      <formula>"Rijksbijdrage is maximaal 25% en dus akkoord"</formula>
    </cfRule>
  </conditionalFormatting>
  <conditionalFormatting sqref="L141:L164">
    <cfRule type="cellIs" dxfId="392" priority="69" operator="greaterThanOrEqual">
      <formula>0</formula>
    </cfRule>
    <cfRule type="containsBlanks" dxfId="391" priority="61">
      <formula>LEN(TRIM(L141))=0</formula>
    </cfRule>
    <cfRule type="cellIs" dxfId="390" priority="70" operator="lessThan">
      <formula>0</formula>
    </cfRule>
  </conditionalFormatting>
  <conditionalFormatting sqref="L166:L177">
    <cfRule type="cellIs" dxfId="389" priority="68" operator="lessThan">
      <formula>0</formula>
    </cfRule>
    <cfRule type="containsBlanks" dxfId="388" priority="62">
      <formula>LEN(TRIM(L166))=0</formula>
    </cfRule>
    <cfRule type="cellIs" dxfId="387" priority="67" operator="greaterThanOrEqual">
      <formula>0</formula>
    </cfRule>
  </conditionalFormatting>
  <conditionalFormatting sqref="S24:S48">
    <cfRule type="containsBlanks" dxfId="386" priority="32">
      <formula>LEN(TRIM(S24))=0</formula>
    </cfRule>
    <cfRule type="cellIs" dxfId="385" priority="33" operator="greaterThan">
      <formula>0</formula>
    </cfRule>
    <cfRule type="cellIs" dxfId="384" priority="34" operator="lessThanOrEqual">
      <formula>0</formula>
    </cfRule>
  </conditionalFormatting>
  <conditionalFormatting sqref="S57:S82">
    <cfRule type="cellIs" dxfId="383" priority="18" operator="greaterThanOrEqual">
      <formula>0</formula>
    </cfRule>
    <cfRule type="containsBlanks" dxfId="382" priority="17">
      <formula>LEN(TRIM(S57))=0</formula>
    </cfRule>
    <cfRule type="cellIs" dxfId="381" priority="19" operator="lessThan">
      <formula>0</formula>
    </cfRule>
  </conditionalFormatting>
  <conditionalFormatting sqref="S84:S87">
    <cfRule type="cellIs" dxfId="380" priority="29" operator="greaterThanOrEqual">
      <formula>0</formula>
    </cfRule>
    <cfRule type="cellIs" dxfId="379" priority="30" operator="lessThan">
      <formula>0</formula>
    </cfRule>
    <cfRule type="containsBlanks" dxfId="378" priority="28">
      <formula>LEN(TRIM(S84))=0</formula>
    </cfRule>
  </conditionalFormatting>
  <conditionalFormatting sqref="S91:S96">
    <cfRule type="containsBlanks" dxfId="377" priority="60">
      <formula>LEN(TRIM(S91))=0</formula>
    </cfRule>
    <cfRule type="cellIs" dxfId="376" priority="63" operator="greaterThanOrEqual">
      <formula>0</formula>
    </cfRule>
    <cfRule type="cellIs" dxfId="375" priority="64" operator="lessThan">
      <formula>0</formula>
    </cfRule>
  </conditionalFormatting>
  <conditionalFormatting sqref="S104:S109">
    <cfRule type="containsBlanks" dxfId="374" priority="37">
      <formula>LEN(TRIM(S104))=0</formula>
    </cfRule>
    <cfRule type="cellIs" dxfId="373" priority="39" operator="greaterThanOrEqual">
      <formula>0</formula>
    </cfRule>
    <cfRule type="cellIs" dxfId="372" priority="40" operator="lessThan">
      <formula>0</formula>
    </cfRule>
  </conditionalFormatting>
  <conditionalFormatting sqref="S117:S125">
    <cfRule type="containsBlanks" dxfId="371" priority="46">
      <formula>LEN(TRIM(S117))=0</formula>
    </cfRule>
    <cfRule type="cellIs" dxfId="370" priority="47" operator="greaterThanOrEqual">
      <formula>0</formula>
    </cfRule>
    <cfRule type="cellIs" dxfId="369" priority="48" operator="lessThan">
      <formula>0</formula>
    </cfRule>
  </conditionalFormatting>
  <conditionalFormatting sqref="U24:U30 U32:U36 U38:U44">
    <cfRule type="cellIs" dxfId="366" priority="8" operator="equal">
      <formula>"Gereed"</formula>
    </cfRule>
  </conditionalFormatting>
  <conditionalFormatting sqref="U46:U48">
    <cfRule type="cellIs" dxfId="365" priority="7" operator="equal">
      <formula>"Gereed"</formula>
    </cfRule>
  </conditionalFormatting>
  <conditionalFormatting sqref="U57:U60">
    <cfRule type="cellIs" dxfId="364" priority="3" operator="equal">
      <formula>"Gereed"</formula>
    </cfRule>
  </conditionalFormatting>
  <conditionalFormatting sqref="U62:U64">
    <cfRule type="cellIs" dxfId="362" priority="9" operator="equal">
      <formula>"Gereed"</formula>
    </cfRule>
  </conditionalFormatting>
  <conditionalFormatting sqref="U67:U71 U73:U79">
    <cfRule type="cellIs" dxfId="358" priority="2" operator="equal">
      <formula>"Gereed"</formula>
    </cfRule>
  </conditionalFormatting>
  <conditionalFormatting sqref="U81:U83">
    <cfRule type="cellIs" dxfId="35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100-000000000000}"/>
    <dataValidation allowBlank="1" showInputMessage="1" showErrorMessage="1" promptTitle="Werkelijke einddatum" prompt="Geef de werkelijke  einddatum van het project in (format dd-mm-jjj)." sqref="E16" xr:uid="{00000000-0002-0000-2100-000001000000}"/>
    <dataValidation allowBlank="1" showInputMessage="1" showErrorMessage="1" promptTitle="Geplande einddatum" prompt="Geef de geplande einddatum van het project in (format dd-mm-jjj)." sqref="E15" xr:uid="{00000000-0002-0000-2100-000002000000}"/>
    <dataValidation allowBlank="1" showInputMessage="1" showErrorMessage="1" promptTitle="Werkelijke startdatum" prompt="Geef de werkelijke startdatum van het project in." sqref="C16" xr:uid="{00000000-0002-0000-2100-000003000000}"/>
    <dataValidation allowBlank="1" showInputMessage="1" showErrorMessage="1" promptTitle="Geplande startdatum" prompt="Geef de geplande startdatum van het project in." sqref="C15" xr:uid="{00000000-0002-0000-2100-000004000000}"/>
    <dataValidation allowBlank="1" showInputMessage="1" showErrorMessage="1" promptTitle="Projectomschrijving" prompt="Vul hier de projectomschrijving in" sqref="B14:C14" xr:uid="{00000000-0002-0000-2100-000005000000}"/>
    <dataValidation allowBlank="1" showInputMessage="1" showErrorMessage="1" promptTitle="Sociale innovaties" prompt="Geef in deze cel zelf de eenheid aan die van toepassing is. " sqref="I46:K48 I44:K44" xr:uid="{00000000-0002-0000-2100-000006000000}"/>
    <dataValidation allowBlank="1" showInputMessage="1" showErrorMessage="1" promptTitle="Projectnaam:" prompt="Geef hier de projectnaam aan" sqref="B12:I12 B10:I10" xr:uid="{00000000-0002-0000-2100-000007000000}"/>
    <dataValidation allowBlank="1" showInputMessage="1" showErrorMessage="1" promptTitle="Geplande startdatum" prompt="Geef de geplande startdatum van het project in (format dd-mm-jjj)." sqref="B15" xr:uid="{00000000-0002-0000-2100-000008000000}"/>
    <dataValidation allowBlank="1" showInputMessage="1" showErrorMessage="1" promptTitle="Werkelijke startdatum" prompt="Geef de werkelijke startdatum van het project in (format dd-mm-jjj)." sqref="B16" xr:uid="{00000000-0002-0000-2100-000009000000}"/>
    <dataValidation allowBlank="1" showInputMessage="1" showErrorMessage="1" promptTitle="Korte toelichting" prompt="Geef altijd een korte toelichting op dit onderdeel" sqref="V23:V48 V56:V83" xr:uid="{00000000-0002-0000-21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9C2D141-035B-4B8A-9412-BE03EAA75ED6}">
            <xm:f>NOT(ISERROR(SEARCH(#REF!,U24)))</xm:f>
            <xm:f>#REF!</xm:f>
            <x14:dxf>
              <fill>
                <patternFill>
                  <bgColor rgb="FF92D050"/>
                </patternFill>
              </fill>
            </x14:dxf>
          </x14:cfRule>
          <x14:cfRule type="containsText" priority="11" operator="containsText" id="{814BCECE-C051-4772-B54A-5C05AB10B72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2C907AD-A806-40DE-8B2F-5D32834E184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A1A1A29-BF5C-448B-BF00-45A0EE526DD5}">
            <xm:f>NOT(ISERROR(SEARCH(#REF!,U67)))</xm:f>
            <xm:f>#REF!</xm:f>
            <x14:dxf>
              <fill>
                <patternFill>
                  <bgColor rgb="FFFF0000"/>
                </patternFill>
              </fill>
            </x14:dxf>
          </x14:cfRule>
          <x14:cfRule type="containsText" priority="5" operator="containsText" id="{23E232A8-E614-4207-9826-052AF1D75D9F}">
            <xm:f>NOT(ISERROR(SEARCH(#REF!,U67)))</xm:f>
            <xm:f>#REF!</xm:f>
            <x14:dxf>
              <fill>
                <patternFill>
                  <bgColor rgb="FFFFFF00"/>
                </patternFill>
              </fill>
            </x14:dxf>
          </x14:cfRule>
          <x14:cfRule type="containsText" priority="6" operator="containsText" id="{A8B65512-DE50-4132-8EC4-0BF57C478A5A}">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100-00000B000000}">
          <x14:formula1>
            <xm:f>keuzelijsten!$A$2:$A$6</xm:f>
          </x14:formula1>
          <xm:sqref>U24:U30 U32:U36 U38:U44 U46:U48 U79 U83 U64 U71 U62 U60</xm:sqref>
        </x14:dataValidation>
        <x14:dataValidation type="list" allowBlank="1" showInputMessage="1" showErrorMessage="1" xr:uid="{00000000-0002-0000-2100-00000C000000}">
          <x14:formula1>
            <xm:f>keuzelijsten!$C$2:$C$4</xm:f>
          </x14:formula1>
          <xm:sqref>I57:K58 I60:K60 I63:K63 B125:H125 V17 V50</xm:sqref>
        </x14:dataValidation>
        <x14:dataValidation type="list" allowBlank="1" showInputMessage="1" showErrorMessage="1" xr:uid="{00000000-0002-0000-2100-00000D000000}">
          <x14:formula1>
            <xm:f>keuzelijsten!$A$9:$A$11</xm:f>
          </x14:formula1>
          <xm:sqref>U57:U59 U63 U67:U70 U73:U78 U81:U82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49">
    <pageSetUpPr fitToPage="1"/>
  </sheetPr>
  <dimension ref="A1:V179"/>
  <sheetViews>
    <sheetView showGridLines="0" topLeftCell="A11"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32</v>
      </c>
    </row>
    <row r="4" spans="1:17" ht="43">
      <c r="A4" s="1" t="str">
        <f>"FORMAT BEGROTING &amp; VERANTWOORDING (DEELPROJECT " &amp; D1 &amp;")"</f>
        <v>FORMAT BEGROTING &amp; VERANTWOORDING (DEELPROJECT 32)</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32:</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356" priority="56" operator="lessThanOrEqual">
      <formula>0</formula>
    </cfRule>
    <cfRule type="cellIs" dxfId="355" priority="55" operator="greaterThan">
      <formula>0</formula>
    </cfRule>
    <cfRule type="containsBlanks" dxfId="354" priority="54">
      <formula>LEN(TRIM(E141))=0</formula>
    </cfRule>
  </conditionalFormatting>
  <conditionalFormatting sqref="I95 K95">
    <cfRule type="cellIs" dxfId="353" priority="24" operator="lessThanOrEqual">
      <formula>0.25</formula>
    </cfRule>
    <cfRule type="cellIs" dxfId="352" priority="25" operator="greaterThan">
      <formula>0.25</formula>
    </cfRule>
  </conditionalFormatting>
  <conditionalFormatting sqref="I96">
    <cfRule type="cellIs" dxfId="351" priority="27" operator="equal">
      <formula>"Rijksbijdrage is maximaal 25% en dus akkoord"</formula>
    </cfRule>
    <cfRule type="cellIs" dxfId="350" priority="26" operator="equal">
      <formula>"Rijksbijdrage is groter dan 25%; NIET TOEGESTAAN"</formula>
    </cfRule>
  </conditionalFormatting>
  <conditionalFormatting sqref="I108 K108">
    <cfRule type="cellIs" dxfId="349" priority="21" operator="greaterThan">
      <formula>0.25</formula>
    </cfRule>
    <cfRule type="cellIs" dxfId="348" priority="20" operator="lessThanOrEqual">
      <formula>0.25</formula>
    </cfRule>
  </conditionalFormatting>
  <conditionalFormatting sqref="I109">
    <cfRule type="cellIs" dxfId="347" priority="22" operator="equal">
      <formula>"Rijksbijdrage is groter dan 25%; NIET TOEGESTAAN"</formula>
    </cfRule>
    <cfRule type="cellIs" dxfId="346" priority="23" operator="equal">
      <formula>"Rijksbijdrage is maximaal 25% en dus akkoord"</formula>
    </cfRule>
  </conditionalFormatting>
  <conditionalFormatting sqref="I121 K121">
    <cfRule type="cellIs" dxfId="345" priority="15" operator="lessThanOrEqual">
      <formula>0.25</formula>
    </cfRule>
    <cfRule type="cellIs" dxfId="344" priority="16" operator="greaterThan">
      <formula>0.25</formula>
    </cfRule>
  </conditionalFormatting>
  <conditionalFormatting sqref="I122">
    <cfRule type="cellIs" dxfId="343" priority="13" operator="equal">
      <formula>"Rijksbijdrage is groter dan 25%; NIET TOEGESTAAN"</formula>
    </cfRule>
    <cfRule type="cellIs" dxfId="342" priority="14" operator="equal">
      <formula>"Rijksbijdrage is maximaal 25% en dus akkoord"</formula>
    </cfRule>
  </conditionalFormatting>
  <conditionalFormatting sqref="L141:L164">
    <cfRule type="cellIs" dxfId="341" priority="69" operator="greaterThanOrEqual">
      <formula>0</formula>
    </cfRule>
    <cfRule type="containsBlanks" dxfId="340" priority="61">
      <formula>LEN(TRIM(L141))=0</formula>
    </cfRule>
    <cfRule type="cellIs" dxfId="339" priority="70" operator="lessThan">
      <formula>0</formula>
    </cfRule>
  </conditionalFormatting>
  <conditionalFormatting sqref="L166:L177">
    <cfRule type="cellIs" dxfId="338" priority="68" operator="lessThan">
      <formula>0</formula>
    </cfRule>
    <cfRule type="containsBlanks" dxfId="337" priority="62">
      <formula>LEN(TRIM(L166))=0</formula>
    </cfRule>
    <cfRule type="cellIs" dxfId="336" priority="67" operator="greaterThanOrEqual">
      <formula>0</formula>
    </cfRule>
  </conditionalFormatting>
  <conditionalFormatting sqref="S24:S48">
    <cfRule type="containsBlanks" dxfId="335" priority="32">
      <formula>LEN(TRIM(S24))=0</formula>
    </cfRule>
    <cfRule type="cellIs" dxfId="334" priority="33" operator="greaterThan">
      <formula>0</formula>
    </cfRule>
    <cfRule type="cellIs" dxfId="333" priority="34" operator="lessThanOrEqual">
      <formula>0</formula>
    </cfRule>
  </conditionalFormatting>
  <conditionalFormatting sqref="S57:S82">
    <cfRule type="cellIs" dxfId="332" priority="18" operator="greaterThanOrEqual">
      <formula>0</formula>
    </cfRule>
    <cfRule type="containsBlanks" dxfId="331" priority="17">
      <formula>LEN(TRIM(S57))=0</formula>
    </cfRule>
    <cfRule type="cellIs" dxfId="330" priority="19" operator="lessThan">
      <formula>0</formula>
    </cfRule>
  </conditionalFormatting>
  <conditionalFormatting sqref="S84:S87">
    <cfRule type="cellIs" dxfId="329" priority="29" operator="greaterThanOrEqual">
      <formula>0</formula>
    </cfRule>
    <cfRule type="cellIs" dxfId="328" priority="30" operator="lessThan">
      <formula>0</formula>
    </cfRule>
    <cfRule type="containsBlanks" dxfId="327" priority="28">
      <formula>LEN(TRIM(S84))=0</formula>
    </cfRule>
  </conditionalFormatting>
  <conditionalFormatting sqref="S91:S96">
    <cfRule type="containsBlanks" dxfId="326" priority="60">
      <formula>LEN(TRIM(S91))=0</formula>
    </cfRule>
    <cfRule type="cellIs" dxfId="325" priority="63" operator="greaterThanOrEqual">
      <formula>0</formula>
    </cfRule>
    <cfRule type="cellIs" dxfId="324" priority="64" operator="lessThan">
      <formula>0</formula>
    </cfRule>
  </conditionalFormatting>
  <conditionalFormatting sqref="S104:S109">
    <cfRule type="containsBlanks" dxfId="323" priority="37">
      <formula>LEN(TRIM(S104))=0</formula>
    </cfRule>
    <cfRule type="cellIs" dxfId="322" priority="39" operator="greaterThanOrEqual">
      <formula>0</formula>
    </cfRule>
    <cfRule type="cellIs" dxfId="321" priority="40" operator="lessThan">
      <formula>0</formula>
    </cfRule>
  </conditionalFormatting>
  <conditionalFormatting sqref="S117:S125">
    <cfRule type="containsBlanks" dxfId="320" priority="46">
      <formula>LEN(TRIM(S117))=0</formula>
    </cfRule>
    <cfRule type="cellIs" dxfId="319" priority="47" operator="greaterThanOrEqual">
      <formula>0</formula>
    </cfRule>
    <cfRule type="cellIs" dxfId="318" priority="48" operator="lessThan">
      <formula>0</formula>
    </cfRule>
  </conditionalFormatting>
  <conditionalFormatting sqref="U24:U30 U32:U36 U38:U44">
    <cfRule type="cellIs" dxfId="315" priority="8" operator="equal">
      <formula>"Gereed"</formula>
    </cfRule>
  </conditionalFormatting>
  <conditionalFormatting sqref="U46:U48">
    <cfRule type="cellIs" dxfId="314" priority="7" operator="equal">
      <formula>"Gereed"</formula>
    </cfRule>
  </conditionalFormatting>
  <conditionalFormatting sqref="U57:U60">
    <cfRule type="cellIs" dxfId="313" priority="3" operator="equal">
      <formula>"Gereed"</formula>
    </cfRule>
  </conditionalFormatting>
  <conditionalFormatting sqref="U62:U64">
    <cfRule type="cellIs" dxfId="311" priority="9" operator="equal">
      <formula>"Gereed"</formula>
    </cfRule>
  </conditionalFormatting>
  <conditionalFormatting sqref="U67:U71 U73:U79">
    <cfRule type="cellIs" dxfId="307" priority="2" operator="equal">
      <formula>"Gereed"</formula>
    </cfRule>
  </conditionalFormatting>
  <conditionalFormatting sqref="U81:U83">
    <cfRule type="cellIs" dxfId="30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200-000000000000}"/>
    <dataValidation allowBlank="1" showInputMessage="1" showErrorMessage="1" promptTitle="Geplande startdatum" prompt="Geef de geplande startdatum van het project in (format dd-mm-jjj)." sqref="B15" xr:uid="{00000000-0002-0000-2200-000001000000}"/>
    <dataValidation allowBlank="1" showInputMessage="1" showErrorMessage="1" promptTitle="Projectnaam:" prompt="Geef hier de projectnaam aan" sqref="B12:I12 B10:I10" xr:uid="{00000000-0002-0000-2200-000002000000}"/>
    <dataValidation allowBlank="1" showInputMessage="1" showErrorMessage="1" promptTitle="Sociale innovaties" prompt="Geef in deze cel zelf de eenheid aan die van toepassing is. " sqref="I46:K48 I44:K44" xr:uid="{00000000-0002-0000-2200-000003000000}"/>
    <dataValidation allowBlank="1" showInputMessage="1" showErrorMessage="1" promptTitle="Projectomschrijving" prompt="Vul hier de projectomschrijving in" sqref="B14:C14" xr:uid="{00000000-0002-0000-2200-000004000000}"/>
    <dataValidation allowBlank="1" showInputMessage="1" showErrorMessage="1" promptTitle="Geplande startdatum" prompt="Geef de geplande startdatum van het project in." sqref="C15" xr:uid="{00000000-0002-0000-2200-000005000000}"/>
    <dataValidation allowBlank="1" showInputMessage="1" showErrorMessage="1" promptTitle="Werkelijke startdatum" prompt="Geef de werkelijke startdatum van het project in." sqref="C16" xr:uid="{00000000-0002-0000-2200-000006000000}"/>
    <dataValidation allowBlank="1" showInputMessage="1" showErrorMessage="1" promptTitle="Geplande einddatum" prompt="Geef de geplande einddatum van het project in (format dd-mm-jjj)." sqref="E15" xr:uid="{00000000-0002-0000-2200-000007000000}"/>
    <dataValidation allowBlank="1" showInputMessage="1" showErrorMessage="1" promptTitle="Werkelijke einddatum" prompt="Geef de werkelijke  einddatum van het project in (format dd-mm-jjj)." sqref="E16" xr:uid="{00000000-0002-0000-2200-000008000000}"/>
    <dataValidation allowBlank="1" showInputMessage="1" showErrorMessage="1" promptTitle="Naam waterschap" prompt="Kies uit het dropdownmenu het van toepassing zijnde waterschap" sqref="J10 J12" xr:uid="{00000000-0002-0000-2200-000009000000}"/>
    <dataValidation allowBlank="1" showInputMessage="1" showErrorMessage="1" promptTitle="Korte toelichting" prompt="Geef altijd een korte toelichting op dit onderdeel" sqref="V23:V48 V56:V83" xr:uid="{00000000-0002-0000-22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E5FC7BE-A0AD-4B88-89E8-070DCAF1CA01}">
            <xm:f>NOT(ISERROR(SEARCH(#REF!,U24)))</xm:f>
            <xm:f>#REF!</xm:f>
            <x14:dxf>
              <fill>
                <patternFill>
                  <bgColor rgb="FF92D050"/>
                </patternFill>
              </fill>
            </x14:dxf>
          </x14:cfRule>
          <x14:cfRule type="containsText" priority="11" operator="containsText" id="{CFEC6360-39B5-4131-B689-ECC94025AD3B}">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766474EB-FB47-4D20-A41E-2C3E7B93CFC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FEE47C3-9B69-4E37-937D-2D3F74ACF626}">
            <xm:f>NOT(ISERROR(SEARCH(#REF!,U67)))</xm:f>
            <xm:f>#REF!</xm:f>
            <x14:dxf>
              <fill>
                <patternFill>
                  <bgColor rgb="FFFF0000"/>
                </patternFill>
              </fill>
            </x14:dxf>
          </x14:cfRule>
          <x14:cfRule type="containsText" priority="5" operator="containsText" id="{5AE94A71-1738-4FE2-8B7C-1F9A41B63ECA}">
            <xm:f>NOT(ISERROR(SEARCH(#REF!,U67)))</xm:f>
            <xm:f>#REF!</xm:f>
            <x14:dxf>
              <fill>
                <patternFill>
                  <bgColor rgb="FFFFFF00"/>
                </patternFill>
              </fill>
            </x14:dxf>
          </x14:cfRule>
          <x14:cfRule type="containsText" priority="6" operator="containsText" id="{AD0E238D-AD66-4290-9B54-BD91C652869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200-00000B000000}">
          <x14:formula1>
            <xm:f>keuzelijsten!$C$2:$C$4</xm:f>
          </x14:formula1>
          <xm:sqref>I57:K58 I60:K60 I63:K63 B125:H125 V17 V50</xm:sqref>
        </x14:dataValidation>
        <x14:dataValidation type="list" allowBlank="1" showInputMessage="1" showErrorMessage="1" xr:uid="{00000000-0002-0000-2200-00000C000000}">
          <x14:formula1>
            <xm:f>keuzelijsten!$A$2:$A$6</xm:f>
          </x14:formula1>
          <xm:sqref>U24:U30 U32:U36 U38:U44 U46:U48 U79 U83 U64 U71 U62 U60</xm:sqref>
        </x14:dataValidation>
        <x14:dataValidation type="list" allowBlank="1" showInputMessage="1" showErrorMessage="1" xr:uid="{00000000-0002-0000-2200-00000D000000}">
          <x14:formula1>
            <xm:f>keuzelijsten!$A$9:$A$11</xm:f>
          </x14:formula1>
          <xm:sqref>U57:U59 U63 U67:U70 U73:U78 U81:U82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50">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33</v>
      </c>
    </row>
    <row r="4" spans="1:17" ht="43">
      <c r="A4" s="1" t="str">
        <f>"FORMAT BEGROTING &amp; VERANTWOORDING (DEELPROJECT " &amp; D1 &amp;")"</f>
        <v>FORMAT BEGROTING &amp; VERANTWOORDING (DEELPROJECT 33)</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33:</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305" priority="56" operator="lessThanOrEqual">
      <formula>0</formula>
    </cfRule>
    <cfRule type="cellIs" dxfId="304" priority="55" operator="greaterThan">
      <formula>0</formula>
    </cfRule>
    <cfRule type="containsBlanks" dxfId="303" priority="54">
      <formula>LEN(TRIM(E141))=0</formula>
    </cfRule>
  </conditionalFormatting>
  <conditionalFormatting sqref="I95 K95">
    <cfRule type="cellIs" dxfId="302" priority="24" operator="lessThanOrEqual">
      <formula>0.25</formula>
    </cfRule>
    <cfRule type="cellIs" dxfId="301" priority="25" operator="greaterThan">
      <formula>0.25</formula>
    </cfRule>
  </conditionalFormatting>
  <conditionalFormatting sqref="I96">
    <cfRule type="cellIs" dxfId="300" priority="27" operator="equal">
      <formula>"Rijksbijdrage is maximaal 25% en dus akkoord"</formula>
    </cfRule>
    <cfRule type="cellIs" dxfId="299" priority="26" operator="equal">
      <formula>"Rijksbijdrage is groter dan 25%; NIET TOEGESTAAN"</formula>
    </cfRule>
  </conditionalFormatting>
  <conditionalFormatting sqref="I108 K108">
    <cfRule type="cellIs" dxfId="298" priority="21" operator="greaterThan">
      <formula>0.25</formula>
    </cfRule>
    <cfRule type="cellIs" dxfId="297" priority="20" operator="lessThanOrEqual">
      <formula>0.25</formula>
    </cfRule>
  </conditionalFormatting>
  <conditionalFormatting sqref="I109">
    <cfRule type="cellIs" dxfId="296" priority="22" operator="equal">
      <formula>"Rijksbijdrage is groter dan 25%; NIET TOEGESTAAN"</formula>
    </cfRule>
    <cfRule type="cellIs" dxfId="295" priority="23" operator="equal">
      <formula>"Rijksbijdrage is maximaal 25% en dus akkoord"</formula>
    </cfRule>
  </conditionalFormatting>
  <conditionalFormatting sqref="I121 K121">
    <cfRule type="cellIs" dxfId="294" priority="15" operator="lessThanOrEqual">
      <formula>0.25</formula>
    </cfRule>
    <cfRule type="cellIs" dxfId="293" priority="16" operator="greaterThan">
      <formula>0.25</formula>
    </cfRule>
  </conditionalFormatting>
  <conditionalFormatting sqref="I122">
    <cfRule type="cellIs" dxfId="292" priority="13" operator="equal">
      <formula>"Rijksbijdrage is groter dan 25%; NIET TOEGESTAAN"</formula>
    </cfRule>
    <cfRule type="cellIs" dxfId="291" priority="14" operator="equal">
      <formula>"Rijksbijdrage is maximaal 25% en dus akkoord"</formula>
    </cfRule>
  </conditionalFormatting>
  <conditionalFormatting sqref="L141:L164">
    <cfRule type="cellIs" dxfId="290" priority="69" operator="greaterThanOrEqual">
      <formula>0</formula>
    </cfRule>
    <cfRule type="containsBlanks" dxfId="289" priority="61">
      <formula>LEN(TRIM(L141))=0</formula>
    </cfRule>
    <cfRule type="cellIs" dxfId="288" priority="70" operator="lessThan">
      <formula>0</formula>
    </cfRule>
  </conditionalFormatting>
  <conditionalFormatting sqref="L166:L177">
    <cfRule type="cellIs" dxfId="287" priority="68" operator="lessThan">
      <formula>0</formula>
    </cfRule>
    <cfRule type="containsBlanks" dxfId="286" priority="62">
      <formula>LEN(TRIM(L166))=0</formula>
    </cfRule>
    <cfRule type="cellIs" dxfId="285" priority="67" operator="greaterThanOrEqual">
      <formula>0</formula>
    </cfRule>
  </conditionalFormatting>
  <conditionalFormatting sqref="S24:S48">
    <cfRule type="containsBlanks" dxfId="284" priority="32">
      <formula>LEN(TRIM(S24))=0</formula>
    </cfRule>
    <cfRule type="cellIs" dxfId="283" priority="33" operator="greaterThan">
      <formula>0</formula>
    </cfRule>
    <cfRule type="cellIs" dxfId="282" priority="34" operator="lessThanOrEqual">
      <formula>0</formula>
    </cfRule>
  </conditionalFormatting>
  <conditionalFormatting sqref="S57:S82">
    <cfRule type="cellIs" dxfId="281" priority="18" operator="greaterThanOrEqual">
      <formula>0</formula>
    </cfRule>
    <cfRule type="containsBlanks" dxfId="280" priority="17">
      <formula>LEN(TRIM(S57))=0</formula>
    </cfRule>
    <cfRule type="cellIs" dxfId="279" priority="19" operator="lessThan">
      <formula>0</formula>
    </cfRule>
  </conditionalFormatting>
  <conditionalFormatting sqref="S84:S87">
    <cfRule type="cellIs" dxfId="278" priority="29" operator="greaterThanOrEqual">
      <formula>0</formula>
    </cfRule>
    <cfRule type="cellIs" dxfId="277" priority="30" operator="lessThan">
      <formula>0</formula>
    </cfRule>
    <cfRule type="containsBlanks" dxfId="276" priority="28">
      <formula>LEN(TRIM(S84))=0</formula>
    </cfRule>
  </conditionalFormatting>
  <conditionalFormatting sqref="S91:S96">
    <cfRule type="containsBlanks" dxfId="275" priority="60">
      <formula>LEN(TRIM(S91))=0</formula>
    </cfRule>
    <cfRule type="cellIs" dxfId="274" priority="63" operator="greaterThanOrEqual">
      <formula>0</formula>
    </cfRule>
    <cfRule type="cellIs" dxfId="273" priority="64" operator="lessThan">
      <formula>0</formula>
    </cfRule>
  </conditionalFormatting>
  <conditionalFormatting sqref="S104:S109">
    <cfRule type="containsBlanks" dxfId="272" priority="37">
      <formula>LEN(TRIM(S104))=0</formula>
    </cfRule>
    <cfRule type="cellIs" dxfId="271" priority="39" operator="greaterThanOrEqual">
      <formula>0</formula>
    </cfRule>
    <cfRule type="cellIs" dxfId="270" priority="40" operator="lessThan">
      <formula>0</formula>
    </cfRule>
  </conditionalFormatting>
  <conditionalFormatting sqref="S117:S125">
    <cfRule type="containsBlanks" dxfId="269" priority="46">
      <formula>LEN(TRIM(S117))=0</formula>
    </cfRule>
    <cfRule type="cellIs" dxfId="268" priority="47" operator="greaterThanOrEqual">
      <formula>0</formula>
    </cfRule>
    <cfRule type="cellIs" dxfId="267" priority="48" operator="lessThan">
      <formula>0</formula>
    </cfRule>
  </conditionalFormatting>
  <conditionalFormatting sqref="U24:U30 U32:U36 U38:U44">
    <cfRule type="cellIs" dxfId="264" priority="8" operator="equal">
      <formula>"Gereed"</formula>
    </cfRule>
  </conditionalFormatting>
  <conditionalFormatting sqref="U46:U48">
    <cfRule type="cellIs" dxfId="263" priority="7" operator="equal">
      <formula>"Gereed"</formula>
    </cfRule>
  </conditionalFormatting>
  <conditionalFormatting sqref="U57:U60">
    <cfRule type="cellIs" dxfId="262" priority="3" operator="equal">
      <formula>"Gereed"</formula>
    </cfRule>
  </conditionalFormatting>
  <conditionalFormatting sqref="U62:U64">
    <cfRule type="cellIs" dxfId="260" priority="9" operator="equal">
      <formula>"Gereed"</formula>
    </cfRule>
  </conditionalFormatting>
  <conditionalFormatting sqref="U67:U71 U73:U79">
    <cfRule type="cellIs" dxfId="256" priority="2" operator="equal">
      <formula>"Gereed"</formula>
    </cfRule>
  </conditionalFormatting>
  <conditionalFormatting sqref="U81:U83">
    <cfRule type="cellIs" dxfId="25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300-000000000000}"/>
    <dataValidation allowBlank="1" showInputMessage="1" showErrorMessage="1" promptTitle="Werkelijke einddatum" prompt="Geef de werkelijke  einddatum van het project in (format dd-mm-jjj)." sqref="E16" xr:uid="{00000000-0002-0000-2300-000001000000}"/>
    <dataValidation allowBlank="1" showInputMessage="1" showErrorMessage="1" promptTitle="Geplande einddatum" prompt="Geef de geplande einddatum van het project in (format dd-mm-jjj)." sqref="E15" xr:uid="{00000000-0002-0000-2300-000002000000}"/>
    <dataValidation allowBlank="1" showInputMessage="1" showErrorMessage="1" promptTitle="Werkelijke startdatum" prompt="Geef de werkelijke startdatum van het project in." sqref="C16" xr:uid="{00000000-0002-0000-2300-000003000000}"/>
    <dataValidation allowBlank="1" showInputMessage="1" showErrorMessage="1" promptTitle="Geplande startdatum" prompt="Geef de geplande startdatum van het project in." sqref="C15" xr:uid="{00000000-0002-0000-2300-000004000000}"/>
    <dataValidation allowBlank="1" showInputMessage="1" showErrorMessage="1" promptTitle="Projectomschrijving" prompt="Vul hier de projectomschrijving in" sqref="B14:C14" xr:uid="{00000000-0002-0000-2300-000005000000}"/>
    <dataValidation allowBlank="1" showInputMessage="1" showErrorMessage="1" promptTitle="Sociale innovaties" prompt="Geef in deze cel zelf de eenheid aan die van toepassing is. " sqref="I46:K48 I44:K44" xr:uid="{00000000-0002-0000-2300-000006000000}"/>
    <dataValidation allowBlank="1" showInputMessage="1" showErrorMessage="1" promptTitle="Projectnaam:" prompt="Geef hier de projectnaam aan" sqref="B12:I12 B10:I10" xr:uid="{00000000-0002-0000-2300-000007000000}"/>
    <dataValidation allowBlank="1" showInputMessage="1" showErrorMessage="1" promptTitle="Geplande startdatum" prompt="Geef de geplande startdatum van het project in (format dd-mm-jjj)." sqref="B15" xr:uid="{00000000-0002-0000-2300-000008000000}"/>
    <dataValidation allowBlank="1" showInputMessage="1" showErrorMessage="1" promptTitle="Werkelijke startdatum" prompt="Geef de werkelijke startdatum van het project in (format dd-mm-jjj)." sqref="B16" xr:uid="{00000000-0002-0000-2300-000009000000}"/>
    <dataValidation allowBlank="1" showInputMessage="1" showErrorMessage="1" promptTitle="Korte toelichting" prompt="Geef altijd een korte toelichting op dit onderdeel" sqref="V23:V48 V56:V83" xr:uid="{00000000-0002-0000-23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442CE16E-FF66-4BB7-BD15-F8FC48CD947A}">
            <xm:f>NOT(ISERROR(SEARCH(#REF!,U24)))</xm:f>
            <xm:f>#REF!</xm:f>
            <x14:dxf>
              <fill>
                <patternFill>
                  <bgColor rgb="FF92D050"/>
                </patternFill>
              </fill>
            </x14:dxf>
          </x14:cfRule>
          <x14:cfRule type="containsText" priority="11" operator="containsText" id="{F08AB5B1-FFE5-437D-9806-FDDFC1E2F464}">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CFF3EBE-484F-4168-881D-A1D94ED08305}">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A0F23C4-57F0-4A27-82DB-C975E3125BF6}">
            <xm:f>NOT(ISERROR(SEARCH(#REF!,U67)))</xm:f>
            <xm:f>#REF!</xm:f>
            <x14:dxf>
              <fill>
                <patternFill>
                  <bgColor rgb="FFFF0000"/>
                </patternFill>
              </fill>
            </x14:dxf>
          </x14:cfRule>
          <x14:cfRule type="containsText" priority="5" operator="containsText" id="{759F4296-908A-4D65-A58A-80CEB2D44526}">
            <xm:f>NOT(ISERROR(SEARCH(#REF!,U67)))</xm:f>
            <xm:f>#REF!</xm:f>
            <x14:dxf>
              <fill>
                <patternFill>
                  <bgColor rgb="FFFFFF00"/>
                </patternFill>
              </fill>
            </x14:dxf>
          </x14:cfRule>
          <x14:cfRule type="containsText" priority="6" operator="containsText" id="{AC0D317F-0AE9-4818-8C90-48B44B0B8B2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300-00000B000000}">
          <x14:formula1>
            <xm:f>keuzelijsten!$A$2:$A$6</xm:f>
          </x14:formula1>
          <xm:sqref>U24:U30 U32:U36 U38:U44 U46:U48 U79 U83 U64 U71 U62 U60</xm:sqref>
        </x14:dataValidation>
        <x14:dataValidation type="list" allowBlank="1" showInputMessage="1" showErrorMessage="1" xr:uid="{00000000-0002-0000-2300-00000C000000}">
          <x14:formula1>
            <xm:f>keuzelijsten!$C$2:$C$4</xm:f>
          </x14:formula1>
          <xm:sqref>I57:K58 I60:K60 I63:K63 B125:H125 V17 V50</xm:sqref>
        </x14:dataValidation>
        <x14:dataValidation type="list" allowBlank="1" showInputMessage="1" showErrorMessage="1" xr:uid="{00000000-0002-0000-2300-00000D000000}">
          <x14:formula1>
            <xm:f>keuzelijsten!$A$9:$A$11</xm:f>
          </x14:formula1>
          <xm:sqref>U57:U59 U63 U67:U70 U73:U78 U81:U82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51">
    <pageSetUpPr fitToPage="1"/>
  </sheetPr>
  <dimension ref="A1:V179"/>
  <sheetViews>
    <sheetView showGridLines="0" topLeftCell="A15"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34</v>
      </c>
    </row>
    <row r="4" spans="1:17" ht="43">
      <c r="A4" s="1" t="str">
        <f>"FORMAT BEGROTING &amp; VERANTWOORDING (DEELPROJECT " &amp; D1 &amp;")"</f>
        <v>FORMAT BEGROTING &amp; VERANTWOORDING (DEELPROJECT 34)</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34:</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254" priority="56" operator="lessThanOrEqual">
      <formula>0</formula>
    </cfRule>
    <cfRule type="cellIs" dxfId="253" priority="55" operator="greaterThan">
      <formula>0</formula>
    </cfRule>
    <cfRule type="containsBlanks" dxfId="252" priority="54">
      <formula>LEN(TRIM(E141))=0</formula>
    </cfRule>
  </conditionalFormatting>
  <conditionalFormatting sqref="I95 K95">
    <cfRule type="cellIs" dxfId="251" priority="24" operator="lessThanOrEqual">
      <formula>0.25</formula>
    </cfRule>
    <cfRule type="cellIs" dxfId="250" priority="25" operator="greaterThan">
      <formula>0.25</formula>
    </cfRule>
  </conditionalFormatting>
  <conditionalFormatting sqref="I96">
    <cfRule type="cellIs" dxfId="249" priority="27" operator="equal">
      <formula>"Rijksbijdrage is maximaal 25% en dus akkoord"</formula>
    </cfRule>
    <cfRule type="cellIs" dxfId="248" priority="26" operator="equal">
      <formula>"Rijksbijdrage is groter dan 25%; NIET TOEGESTAAN"</formula>
    </cfRule>
  </conditionalFormatting>
  <conditionalFormatting sqref="I108 K108">
    <cfRule type="cellIs" dxfId="247" priority="21" operator="greaterThan">
      <formula>0.25</formula>
    </cfRule>
    <cfRule type="cellIs" dxfId="246" priority="20" operator="lessThanOrEqual">
      <formula>0.25</formula>
    </cfRule>
  </conditionalFormatting>
  <conditionalFormatting sqref="I109">
    <cfRule type="cellIs" dxfId="245" priority="22" operator="equal">
      <formula>"Rijksbijdrage is groter dan 25%; NIET TOEGESTAAN"</formula>
    </cfRule>
    <cfRule type="cellIs" dxfId="244" priority="23" operator="equal">
      <formula>"Rijksbijdrage is maximaal 25% en dus akkoord"</formula>
    </cfRule>
  </conditionalFormatting>
  <conditionalFormatting sqref="I121 K121">
    <cfRule type="cellIs" dxfId="243" priority="15" operator="lessThanOrEqual">
      <formula>0.25</formula>
    </cfRule>
    <cfRule type="cellIs" dxfId="242" priority="16" operator="greaterThan">
      <formula>0.25</formula>
    </cfRule>
  </conditionalFormatting>
  <conditionalFormatting sqref="I122">
    <cfRule type="cellIs" dxfId="241" priority="13" operator="equal">
      <formula>"Rijksbijdrage is groter dan 25%; NIET TOEGESTAAN"</formula>
    </cfRule>
    <cfRule type="cellIs" dxfId="240" priority="14" operator="equal">
      <formula>"Rijksbijdrage is maximaal 25% en dus akkoord"</formula>
    </cfRule>
  </conditionalFormatting>
  <conditionalFormatting sqref="L141:L164">
    <cfRule type="cellIs" dxfId="239" priority="69" operator="greaterThanOrEqual">
      <formula>0</formula>
    </cfRule>
    <cfRule type="containsBlanks" dxfId="238" priority="61">
      <formula>LEN(TRIM(L141))=0</formula>
    </cfRule>
    <cfRule type="cellIs" dxfId="237" priority="70" operator="lessThan">
      <formula>0</formula>
    </cfRule>
  </conditionalFormatting>
  <conditionalFormatting sqref="L166:L177">
    <cfRule type="cellIs" dxfId="236" priority="68" operator="lessThan">
      <formula>0</formula>
    </cfRule>
    <cfRule type="containsBlanks" dxfId="235" priority="62">
      <formula>LEN(TRIM(L166))=0</formula>
    </cfRule>
    <cfRule type="cellIs" dxfId="234" priority="67" operator="greaterThanOrEqual">
      <formula>0</formula>
    </cfRule>
  </conditionalFormatting>
  <conditionalFormatting sqref="S24:S48">
    <cfRule type="containsBlanks" dxfId="233" priority="32">
      <formula>LEN(TRIM(S24))=0</formula>
    </cfRule>
    <cfRule type="cellIs" dxfId="232" priority="33" operator="greaterThan">
      <formula>0</formula>
    </cfRule>
    <cfRule type="cellIs" dxfId="231" priority="34" operator="lessThanOrEqual">
      <formula>0</formula>
    </cfRule>
  </conditionalFormatting>
  <conditionalFormatting sqref="S57:S82">
    <cfRule type="cellIs" dxfId="230" priority="18" operator="greaterThanOrEqual">
      <formula>0</formula>
    </cfRule>
    <cfRule type="containsBlanks" dxfId="229" priority="17">
      <formula>LEN(TRIM(S57))=0</formula>
    </cfRule>
    <cfRule type="cellIs" dxfId="228" priority="19" operator="lessThan">
      <formula>0</formula>
    </cfRule>
  </conditionalFormatting>
  <conditionalFormatting sqref="S84:S87">
    <cfRule type="cellIs" dxfId="227" priority="29" operator="greaterThanOrEqual">
      <formula>0</formula>
    </cfRule>
    <cfRule type="cellIs" dxfId="226" priority="30" operator="lessThan">
      <formula>0</formula>
    </cfRule>
    <cfRule type="containsBlanks" dxfId="225" priority="28">
      <formula>LEN(TRIM(S84))=0</formula>
    </cfRule>
  </conditionalFormatting>
  <conditionalFormatting sqref="S91:S96">
    <cfRule type="containsBlanks" dxfId="224" priority="60">
      <formula>LEN(TRIM(S91))=0</formula>
    </cfRule>
    <cfRule type="cellIs" dxfId="223" priority="63" operator="greaterThanOrEqual">
      <formula>0</formula>
    </cfRule>
    <cfRule type="cellIs" dxfId="222" priority="64" operator="lessThan">
      <formula>0</formula>
    </cfRule>
  </conditionalFormatting>
  <conditionalFormatting sqref="S104:S109">
    <cfRule type="containsBlanks" dxfId="221" priority="37">
      <formula>LEN(TRIM(S104))=0</formula>
    </cfRule>
    <cfRule type="cellIs" dxfId="220" priority="39" operator="greaterThanOrEqual">
      <formula>0</formula>
    </cfRule>
    <cfRule type="cellIs" dxfId="219" priority="40" operator="lessThan">
      <formula>0</formula>
    </cfRule>
  </conditionalFormatting>
  <conditionalFormatting sqref="S117:S125">
    <cfRule type="containsBlanks" dxfId="218" priority="46">
      <formula>LEN(TRIM(S117))=0</formula>
    </cfRule>
    <cfRule type="cellIs" dxfId="217" priority="47" operator="greaterThanOrEqual">
      <formula>0</formula>
    </cfRule>
    <cfRule type="cellIs" dxfId="216" priority="48" operator="lessThan">
      <formula>0</formula>
    </cfRule>
  </conditionalFormatting>
  <conditionalFormatting sqref="U24:U30 U32:U36 U38:U44">
    <cfRule type="cellIs" dxfId="213" priority="8" operator="equal">
      <formula>"Gereed"</formula>
    </cfRule>
  </conditionalFormatting>
  <conditionalFormatting sqref="U46:U48">
    <cfRule type="cellIs" dxfId="212" priority="7" operator="equal">
      <formula>"Gereed"</formula>
    </cfRule>
  </conditionalFormatting>
  <conditionalFormatting sqref="U57:U60">
    <cfRule type="cellIs" dxfId="211" priority="3" operator="equal">
      <formula>"Gereed"</formula>
    </cfRule>
  </conditionalFormatting>
  <conditionalFormatting sqref="U62:U64">
    <cfRule type="cellIs" dxfId="209" priority="9" operator="equal">
      <formula>"Gereed"</formula>
    </cfRule>
  </conditionalFormatting>
  <conditionalFormatting sqref="U67:U71 U73:U79">
    <cfRule type="cellIs" dxfId="205" priority="2" operator="equal">
      <formula>"Gereed"</formula>
    </cfRule>
  </conditionalFormatting>
  <conditionalFormatting sqref="U81:U83">
    <cfRule type="cellIs" dxfId="20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400-000000000000}"/>
    <dataValidation allowBlank="1" showInputMessage="1" showErrorMessage="1" promptTitle="Geplande startdatum" prompt="Geef de geplande startdatum van het project in (format dd-mm-jjj)." sqref="B15" xr:uid="{00000000-0002-0000-2400-000001000000}"/>
    <dataValidation allowBlank="1" showInputMessage="1" showErrorMessage="1" promptTitle="Projectnaam:" prompt="Geef hier de projectnaam aan" sqref="B12:I12 B10:I10" xr:uid="{00000000-0002-0000-2400-000002000000}"/>
    <dataValidation allowBlank="1" showInputMessage="1" showErrorMessage="1" promptTitle="Sociale innovaties" prompt="Geef in deze cel zelf de eenheid aan die van toepassing is. " sqref="I46:K48 I44:K44" xr:uid="{00000000-0002-0000-2400-000003000000}"/>
    <dataValidation allowBlank="1" showInputMessage="1" showErrorMessage="1" promptTitle="Projectomschrijving" prompt="Vul hier de projectomschrijving in" sqref="B14:C14" xr:uid="{00000000-0002-0000-2400-000004000000}"/>
    <dataValidation allowBlank="1" showInputMessage="1" showErrorMessage="1" promptTitle="Geplande startdatum" prompt="Geef de geplande startdatum van het project in." sqref="C15" xr:uid="{00000000-0002-0000-2400-000005000000}"/>
    <dataValidation allowBlank="1" showInputMessage="1" showErrorMessage="1" promptTitle="Werkelijke startdatum" prompt="Geef de werkelijke startdatum van het project in." sqref="C16" xr:uid="{00000000-0002-0000-2400-000006000000}"/>
    <dataValidation allowBlank="1" showInputMessage="1" showErrorMessage="1" promptTitle="Geplande einddatum" prompt="Geef de geplande einddatum van het project in (format dd-mm-jjj)." sqref="E15" xr:uid="{00000000-0002-0000-2400-000007000000}"/>
    <dataValidation allowBlank="1" showInputMessage="1" showErrorMessage="1" promptTitle="Werkelijke einddatum" prompt="Geef de werkelijke  einddatum van het project in (format dd-mm-jjj)." sqref="E16" xr:uid="{00000000-0002-0000-2400-000008000000}"/>
    <dataValidation allowBlank="1" showInputMessage="1" showErrorMessage="1" promptTitle="Naam waterschap" prompt="Kies uit het dropdownmenu het van toepassing zijnde waterschap" sqref="J10 J12" xr:uid="{00000000-0002-0000-2400-000009000000}"/>
    <dataValidation allowBlank="1" showInputMessage="1" showErrorMessage="1" promptTitle="Korte toelichting" prompt="Geef altijd een korte toelichting op dit onderdeel" sqref="V23:V48 V56:V83" xr:uid="{00000000-0002-0000-2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214424C-A652-4475-84CE-33EF80781EFE}">
            <xm:f>NOT(ISERROR(SEARCH(#REF!,U24)))</xm:f>
            <xm:f>#REF!</xm:f>
            <x14:dxf>
              <fill>
                <patternFill>
                  <bgColor rgb="FF92D050"/>
                </patternFill>
              </fill>
            </x14:dxf>
          </x14:cfRule>
          <x14:cfRule type="containsText" priority="11" operator="containsText" id="{CBB8EEF0-FDC7-4916-A9DA-E9DC373BCD9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E6FA4147-EBCD-4432-A90D-91785CD65EC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1C55B689-38A4-445F-A379-D1343D0B38BB}">
            <xm:f>NOT(ISERROR(SEARCH(#REF!,U67)))</xm:f>
            <xm:f>#REF!</xm:f>
            <x14:dxf>
              <fill>
                <patternFill>
                  <bgColor rgb="FFFF0000"/>
                </patternFill>
              </fill>
            </x14:dxf>
          </x14:cfRule>
          <x14:cfRule type="containsText" priority="5" operator="containsText" id="{C8FFB554-F52C-40D1-A03D-077F436CDD1F}">
            <xm:f>NOT(ISERROR(SEARCH(#REF!,U67)))</xm:f>
            <xm:f>#REF!</xm:f>
            <x14:dxf>
              <fill>
                <patternFill>
                  <bgColor rgb="FFFFFF00"/>
                </patternFill>
              </fill>
            </x14:dxf>
          </x14:cfRule>
          <x14:cfRule type="containsText" priority="6" operator="containsText" id="{952942D4-6AF9-4EC8-998D-510BE6E6D01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400-00000B000000}">
          <x14:formula1>
            <xm:f>keuzelijsten!$C$2:$C$4</xm:f>
          </x14:formula1>
          <xm:sqref>I57:K58 I60:K60 I63:K63 B125:H125 V17 V50</xm:sqref>
        </x14:dataValidation>
        <x14:dataValidation type="list" allowBlank="1" showInputMessage="1" showErrorMessage="1" xr:uid="{00000000-0002-0000-2400-00000C000000}">
          <x14:formula1>
            <xm:f>keuzelijsten!$A$2:$A$6</xm:f>
          </x14:formula1>
          <xm:sqref>U24:U30 U32:U36 U38:U44 U46:U48 U79 U83 U64 U71 U62 U60</xm:sqref>
        </x14:dataValidation>
        <x14:dataValidation type="list" allowBlank="1" showInputMessage="1" showErrorMessage="1" xr:uid="{00000000-0002-0000-2400-00000D000000}">
          <x14:formula1>
            <xm:f>keuzelijsten!$A$9:$A$11</xm:f>
          </x14:formula1>
          <xm:sqref>U57:U59 U63 U67:U70 U73:U78 U81:U82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6">
    <tabColor theme="9" tint="0.39997558519241921"/>
  </sheetPr>
  <dimension ref="A1:Y53"/>
  <sheetViews>
    <sheetView workbookViewId="0"/>
  </sheetViews>
  <sheetFormatPr defaultColWidth="9" defaultRowHeight="14.5"/>
  <cols>
    <col min="1" max="1" width="80.3828125" customWidth="1"/>
    <col min="2" max="2" width="16.3828125" style="2" customWidth="1"/>
    <col min="3" max="5" width="13.84375" customWidth="1"/>
    <col min="6" max="7" width="15.15234375" customWidth="1"/>
    <col min="8" max="8" width="11.84375" customWidth="1"/>
    <col min="9" max="9" width="15.23046875" customWidth="1"/>
    <col min="10" max="10" width="3" customWidth="1"/>
    <col min="11" max="13" width="13.84375" customWidth="1"/>
    <col min="14" max="14" width="16.23046875" customWidth="1"/>
    <col min="15" max="15" width="14.84375" customWidth="1"/>
    <col min="16" max="16" width="11.84375" customWidth="1"/>
    <col min="17" max="17" width="15.765625" customWidth="1"/>
    <col min="18" max="18" width="3.23046875" customWidth="1"/>
    <col min="19" max="19" width="14.23046875" customWidth="1"/>
    <col min="20" max="21" width="13.23046875" bestFit="1" customWidth="1"/>
    <col min="22" max="22" width="14.3828125" bestFit="1" customWidth="1"/>
    <col min="23" max="23" width="12.84375" bestFit="1" customWidth="1"/>
    <col min="24" max="24" width="12.84375" customWidth="1"/>
    <col min="25" max="25" width="14.61328125" bestFit="1" customWidth="1"/>
  </cols>
  <sheetData>
    <row r="1" spans="1:25" ht="29.5">
      <c r="A1" s="483" t="s">
        <v>162</v>
      </c>
    </row>
    <row r="2" spans="1:25" ht="15.5">
      <c r="A2" s="9"/>
      <c r="I2" s="484"/>
    </row>
    <row r="3" spans="1:25" ht="15.5">
      <c r="A3" s="9" t="str">
        <f>"Aanvrager: " &amp;IF('DP1'!B10="","",'DP1'!B10)</f>
        <v>Aanvrager: Aa en Maas</v>
      </c>
    </row>
    <row r="4" spans="1:25" ht="15" thickBot="1"/>
    <row r="5" spans="1:25" ht="16" thickBot="1">
      <c r="C5" s="485" t="s">
        <v>117</v>
      </c>
      <c r="D5" s="486"/>
      <c r="E5" s="486"/>
      <c r="F5" s="486"/>
      <c r="G5" s="486"/>
      <c r="H5" s="486"/>
      <c r="I5" s="487"/>
      <c r="J5" s="9"/>
      <c r="K5" s="485" t="s">
        <v>125</v>
      </c>
      <c r="L5" s="486"/>
      <c r="M5" s="486"/>
      <c r="N5" s="486"/>
      <c r="O5" s="486"/>
      <c r="P5" s="486"/>
      <c r="Q5" s="487"/>
      <c r="R5" s="9"/>
      <c r="S5" s="488" t="s">
        <v>147</v>
      </c>
      <c r="T5" s="489"/>
      <c r="U5" s="489"/>
      <c r="V5" s="489"/>
      <c r="W5" s="489"/>
      <c r="X5" s="489"/>
      <c r="Y5" s="490"/>
    </row>
    <row r="6" spans="1:25" ht="39.75" customHeight="1" thickBot="1">
      <c r="A6" s="417"/>
      <c r="B6" s="491" t="s">
        <v>126</v>
      </c>
      <c r="C6" s="492" t="s">
        <v>141</v>
      </c>
      <c r="D6" s="493" t="s">
        <v>142</v>
      </c>
      <c r="E6" s="493" t="s">
        <v>143</v>
      </c>
      <c r="F6" s="494" t="s">
        <v>138</v>
      </c>
      <c r="G6" s="495" t="s">
        <v>146</v>
      </c>
      <c r="H6" s="564" t="s">
        <v>179</v>
      </c>
      <c r="I6" s="496" t="s">
        <v>144</v>
      </c>
      <c r="K6" s="492" t="s">
        <v>141</v>
      </c>
      <c r="L6" s="493" t="s">
        <v>142</v>
      </c>
      <c r="M6" s="493" t="s">
        <v>143</v>
      </c>
      <c r="N6" s="494" t="s">
        <v>138</v>
      </c>
      <c r="O6" s="495" t="s">
        <v>145</v>
      </c>
      <c r="P6" s="564" t="s">
        <v>179</v>
      </c>
      <c r="Q6" s="496" t="s">
        <v>144</v>
      </c>
      <c r="S6" s="492" t="s">
        <v>141</v>
      </c>
      <c r="T6" s="493" t="s">
        <v>142</v>
      </c>
      <c r="U6" s="493" t="s">
        <v>143</v>
      </c>
      <c r="V6" s="494" t="s">
        <v>138</v>
      </c>
      <c r="W6" s="495" t="s">
        <v>146</v>
      </c>
      <c r="X6" s="495" t="s">
        <v>179</v>
      </c>
      <c r="Y6" s="496" t="s">
        <v>144</v>
      </c>
    </row>
    <row r="7" spans="1:25" ht="15.5">
      <c r="A7" s="4" t="str">
        <f>+'DP1'!$B$1&amp;" - "&amp;'DP1'!$D$1&amp; " - " &amp;'DP1'!$B$12 &amp;" - "&amp;'DP1'!$B$14</f>
        <v xml:space="preserve">Deelproject - 1 -  - </v>
      </c>
      <c r="B7" s="497" t="str">
        <f>IF('DP1'!$V$17="Ja",'DP1'!$V$17,"NEE")</f>
        <v>NEE</v>
      </c>
      <c r="C7" s="498">
        <f>+'DP1'!$H$100</f>
        <v>0</v>
      </c>
      <c r="D7" s="484">
        <f>+'DP1'!$H$113</f>
        <v>0</v>
      </c>
      <c r="E7" s="484">
        <f>IF('DP1'!$H$125="JA",'DP1'!$H$127,'DP1'!$H$131)</f>
        <v>0</v>
      </c>
      <c r="F7" s="499">
        <f>SUM(C7:E7)</f>
        <v>0</v>
      </c>
      <c r="G7" s="500">
        <f>+'DP1'!$H$176</f>
        <v>0</v>
      </c>
      <c r="H7" s="484">
        <f>+'DP1'!$H$177</f>
        <v>0</v>
      </c>
      <c r="I7" s="501">
        <f>+F7+G7+H7</f>
        <v>0</v>
      </c>
      <c r="J7" s="484"/>
      <c r="K7" s="498">
        <f>+'DP1'!$R$100</f>
        <v>0</v>
      </c>
      <c r="L7" s="484">
        <f>+'DP1'!$R$113</f>
        <v>0</v>
      </c>
      <c r="M7" s="484">
        <f>IF('DP1'!$R$125="JA",'DP1'!$R$127,'DP1'!$R$131)</f>
        <v>0</v>
      </c>
      <c r="N7" s="502">
        <f>SUM(K7:M7)</f>
        <v>0</v>
      </c>
      <c r="O7" s="500">
        <f>+'DP1'!$I$176</f>
        <v>0</v>
      </c>
      <c r="P7" s="484">
        <f>+'DP1'!$I$177</f>
        <v>0</v>
      </c>
      <c r="Q7" s="501">
        <f>+N7+O7+P7</f>
        <v>0</v>
      </c>
      <c r="R7" s="484"/>
      <c r="S7" s="498">
        <f>+C7-K7</f>
        <v>0</v>
      </c>
      <c r="T7" s="484">
        <f>+D7-L7</f>
        <v>0</v>
      </c>
      <c r="U7" s="484">
        <f>+E7-M7</f>
        <v>0</v>
      </c>
      <c r="V7" s="499">
        <f>SUM(S7:U7)</f>
        <v>0</v>
      </c>
      <c r="W7" s="559">
        <f>+G7-O7</f>
        <v>0</v>
      </c>
      <c r="X7" s="559">
        <f>+H7-P7</f>
        <v>0</v>
      </c>
      <c r="Y7" s="501">
        <f>+V7+W7+X7</f>
        <v>0</v>
      </c>
    </row>
    <row r="8" spans="1:25" ht="15.5">
      <c r="A8" s="4" t="str">
        <f>+'DP2'!$B$1&amp;" - "&amp;'DP2'!$D$1&amp; " - " &amp;'DP2'!$B$12 &amp;" - "&amp;'DP2'!$B$14</f>
        <v xml:space="preserve">Deelproject - 2 -  - </v>
      </c>
      <c r="B8" s="497" t="str">
        <f>IF('DP2'!$V$17="JA",'DP2'!$V$17,"NEE")</f>
        <v>NEE</v>
      </c>
      <c r="C8" s="498">
        <f>+'DP2'!$H$100</f>
        <v>0</v>
      </c>
      <c r="D8" s="484">
        <f>+'DP2'!$H$113</f>
        <v>0</v>
      </c>
      <c r="E8" s="484">
        <f>IF('DP2'!$H$125="JA",'DP2'!$H$127,'DP2'!$H$131)</f>
        <v>0</v>
      </c>
      <c r="F8" s="499">
        <f>SUM(C8:E8)</f>
        <v>0</v>
      </c>
      <c r="G8" s="500">
        <f>+'DP2'!$H$176</f>
        <v>0</v>
      </c>
      <c r="H8" s="484">
        <f>+'DP2'!$H$177</f>
        <v>0</v>
      </c>
      <c r="I8" s="501">
        <f t="shared" ref="I8:I44" si="0">+F8+G8+H8</f>
        <v>0</v>
      </c>
      <c r="J8" s="484"/>
      <c r="K8" s="498">
        <f>+'DP2'!$R$100</f>
        <v>0</v>
      </c>
      <c r="L8" s="484">
        <f>+'DP2'!$R$113</f>
        <v>0</v>
      </c>
      <c r="M8" s="484">
        <f>IF('DP2'!$R$125="JA",'DP2'!$R$127,'DP2'!$R$131)</f>
        <v>0</v>
      </c>
      <c r="N8" s="502">
        <f>SUM(K8:M8)</f>
        <v>0</v>
      </c>
      <c r="O8" s="500">
        <f>+'DP2'!$I$176</f>
        <v>0</v>
      </c>
      <c r="P8" s="484">
        <f>+'DP2'!$I$177</f>
        <v>0</v>
      </c>
      <c r="Q8" s="501">
        <f t="shared" ref="Q8:Q44" si="1">+N8+O8+P8</f>
        <v>0</v>
      </c>
      <c r="R8" s="484"/>
      <c r="S8" s="498">
        <f t="shared" ref="S8:S44" si="2">+C8-K8</f>
        <v>0</v>
      </c>
      <c r="T8" s="484">
        <f t="shared" ref="T8:T44" si="3">+D8-L8</f>
        <v>0</v>
      </c>
      <c r="U8" s="484">
        <f t="shared" ref="U8:U44" si="4">+E8-M8</f>
        <v>0</v>
      </c>
      <c r="V8" s="499">
        <f t="shared" ref="V8:V44" si="5">SUM(S8:U8)</f>
        <v>0</v>
      </c>
      <c r="W8" s="500">
        <f t="shared" ref="W8:W44" si="6">+G8-O8</f>
        <v>0</v>
      </c>
      <c r="X8" s="500">
        <f t="shared" ref="X8:X44" si="7">+H8-P8</f>
        <v>0</v>
      </c>
      <c r="Y8" s="501">
        <f t="shared" ref="Y8:Y44" si="8">+V8+W8+X8</f>
        <v>0</v>
      </c>
    </row>
    <row r="9" spans="1:25" ht="15.5">
      <c r="A9" s="4" t="str">
        <f>+'DP3'!$B$1&amp;" - "&amp;'DP3'!$D$1&amp; " - " &amp;'DP3'!$B$12 &amp;" - "&amp;'DP3'!$B$14</f>
        <v xml:space="preserve">Deelproject - 3 -  - </v>
      </c>
      <c r="B9" s="497" t="str">
        <f>IF('DP3'!$V$17="Ja",'DP3'!$V$17,"NEE")</f>
        <v>NEE</v>
      </c>
      <c r="C9" s="498">
        <f>+'DP3'!$H$100</f>
        <v>0</v>
      </c>
      <c r="D9" s="484">
        <f>+'DP3'!$H$113</f>
        <v>0</v>
      </c>
      <c r="E9" s="484">
        <f>IF('DP3'!$H$125="JA",'DP3'!$H$127,'DP3'!$H$131)</f>
        <v>0</v>
      </c>
      <c r="F9" s="499">
        <f t="shared" ref="F9:F30" si="9">SUM(C9:E9)</f>
        <v>0</v>
      </c>
      <c r="G9" s="500">
        <f>+'DP3'!$H$176</f>
        <v>0</v>
      </c>
      <c r="H9" s="484">
        <f>+'DP3'!$H$177</f>
        <v>0</v>
      </c>
      <c r="I9" s="501">
        <f t="shared" si="0"/>
        <v>0</v>
      </c>
      <c r="J9" s="484"/>
      <c r="K9" s="498">
        <f>+'DP3'!$R$100</f>
        <v>0</v>
      </c>
      <c r="L9" s="484">
        <f>+'DP3'!$R$113</f>
        <v>0</v>
      </c>
      <c r="M9" s="484">
        <f>IF('DP3'!$R$125="JA",'DP3'!$R$127,'DP3'!$R$131)</f>
        <v>0</v>
      </c>
      <c r="N9" s="502">
        <f t="shared" ref="N9:N30" si="10">SUM(K9:M9)</f>
        <v>0</v>
      </c>
      <c r="O9" s="500">
        <f>+'DP3'!$I$176</f>
        <v>0</v>
      </c>
      <c r="P9" s="484">
        <f>+'DP3'!$I$177</f>
        <v>0</v>
      </c>
      <c r="Q9" s="501">
        <f t="shared" si="1"/>
        <v>0</v>
      </c>
      <c r="R9" s="484"/>
      <c r="S9" s="498">
        <f t="shared" si="2"/>
        <v>0</v>
      </c>
      <c r="T9" s="484">
        <f t="shared" si="3"/>
        <v>0</v>
      </c>
      <c r="U9" s="484">
        <f t="shared" si="4"/>
        <v>0</v>
      </c>
      <c r="V9" s="499">
        <f t="shared" si="5"/>
        <v>0</v>
      </c>
      <c r="W9" s="500">
        <f t="shared" si="6"/>
        <v>0</v>
      </c>
      <c r="X9" s="500">
        <f t="shared" si="7"/>
        <v>0</v>
      </c>
      <c r="Y9" s="501">
        <f t="shared" si="8"/>
        <v>0</v>
      </c>
    </row>
    <row r="10" spans="1:25" ht="15.5">
      <c r="A10" s="4" t="str">
        <f>+'DP4'!$B$1&amp;" - "&amp;'DP4'!$D$1&amp; " - " &amp;'DP4'!$B$12 &amp;" - "&amp;'DP4'!$B$14</f>
        <v xml:space="preserve">Deelproject - 4 -  - </v>
      </c>
      <c r="B10" s="497" t="str">
        <f>IF('DP4'!$V$17="Ja",'DP4'!$V$17,"NEE")</f>
        <v>NEE</v>
      </c>
      <c r="C10" s="498">
        <f>+'DP4'!$H$100</f>
        <v>0</v>
      </c>
      <c r="D10" s="484">
        <f>+'DP4'!$H$113</f>
        <v>0</v>
      </c>
      <c r="E10" s="484">
        <f>IF('DP4'!$H$125="JA",'DP4'!$H$127,'DP4'!$H$131)</f>
        <v>0</v>
      </c>
      <c r="F10" s="499">
        <f t="shared" si="9"/>
        <v>0</v>
      </c>
      <c r="G10" s="500">
        <f>+'DP4'!$H$176</f>
        <v>0</v>
      </c>
      <c r="H10" s="484">
        <f>+'DP4'!$H$177</f>
        <v>0</v>
      </c>
      <c r="I10" s="501">
        <f t="shared" si="0"/>
        <v>0</v>
      </c>
      <c r="J10" s="484"/>
      <c r="K10" s="498">
        <f>+'DP4'!$R$100</f>
        <v>0</v>
      </c>
      <c r="L10" s="484">
        <f>+'DP4'!$R$113</f>
        <v>0</v>
      </c>
      <c r="M10" s="484">
        <f>IF('DP4'!$R$125="JA",'DP4'!$R$127,'DP4'!$R$131)</f>
        <v>0</v>
      </c>
      <c r="N10" s="502">
        <f t="shared" si="10"/>
        <v>0</v>
      </c>
      <c r="O10" s="500">
        <f>+'DP4'!$I$176</f>
        <v>0</v>
      </c>
      <c r="P10" s="484">
        <f>+'DP4'!$I$177</f>
        <v>0</v>
      </c>
      <c r="Q10" s="501">
        <f t="shared" si="1"/>
        <v>0</v>
      </c>
      <c r="R10" s="484"/>
      <c r="S10" s="498">
        <f t="shared" si="2"/>
        <v>0</v>
      </c>
      <c r="T10" s="484">
        <f t="shared" si="3"/>
        <v>0</v>
      </c>
      <c r="U10" s="484">
        <f t="shared" si="4"/>
        <v>0</v>
      </c>
      <c r="V10" s="499">
        <f t="shared" si="5"/>
        <v>0</v>
      </c>
      <c r="W10" s="500">
        <f t="shared" si="6"/>
        <v>0</v>
      </c>
      <c r="X10" s="500">
        <f t="shared" si="7"/>
        <v>0</v>
      </c>
      <c r="Y10" s="501">
        <f t="shared" si="8"/>
        <v>0</v>
      </c>
    </row>
    <row r="11" spans="1:25" ht="15.5">
      <c r="A11" s="4" t="str">
        <f>+'DP5'!$B$1&amp;" - "&amp;'DP5'!$D$1&amp; " - " &amp;'DP5'!$B$12 &amp;" - "&amp;'DP5'!$B$14</f>
        <v xml:space="preserve">Deelproject - 5 -  - </v>
      </c>
      <c r="B11" s="497" t="str">
        <f>IF('DP5'!$V$17="Ja",'DP5'!$V$17,"NEE")</f>
        <v>NEE</v>
      </c>
      <c r="C11" s="498">
        <f>+'DP5'!$H$100</f>
        <v>0</v>
      </c>
      <c r="D11" s="484">
        <f>+'DP5'!$H$113</f>
        <v>0</v>
      </c>
      <c r="E11" s="484">
        <f>IF('DP5'!$H$125="JA",'DP5'!$H$127,'DP5'!$H$131)</f>
        <v>0</v>
      </c>
      <c r="F11" s="499">
        <f t="shared" si="9"/>
        <v>0</v>
      </c>
      <c r="G11" s="500">
        <f>+'DP5'!$H$176</f>
        <v>0</v>
      </c>
      <c r="H11" s="484">
        <f>+'DP5'!$H$177</f>
        <v>0</v>
      </c>
      <c r="I11" s="501">
        <f t="shared" si="0"/>
        <v>0</v>
      </c>
      <c r="J11" s="484"/>
      <c r="K11" s="498">
        <f>+'DP5'!$R$100</f>
        <v>0</v>
      </c>
      <c r="L11" s="484">
        <f>+'DP5'!$R$113</f>
        <v>0</v>
      </c>
      <c r="M11" s="484">
        <f>IF('DP5'!$R$125="JA",'DP5'!$R$127,'DP5'!$R$131)</f>
        <v>0</v>
      </c>
      <c r="N11" s="502">
        <f t="shared" si="10"/>
        <v>0</v>
      </c>
      <c r="O11" s="500">
        <f>+'DP5'!$I$176</f>
        <v>0</v>
      </c>
      <c r="P11" s="484">
        <f>+'DP5'!$I$177</f>
        <v>0</v>
      </c>
      <c r="Q11" s="501">
        <f t="shared" si="1"/>
        <v>0</v>
      </c>
      <c r="R11" s="484"/>
      <c r="S11" s="498">
        <f t="shared" si="2"/>
        <v>0</v>
      </c>
      <c r="T11" s="484">
        <f t="shared" si="3"/>
        <v>0</v>
      </c>
      <c r="U11" s="484">
        <f t="shared" si="4"/>
        <v>0</v>
      </c>
      <c r="V11" s="499">
        <f t="shared" si="5"/>
        <v>0</v>
      </c>
      <c r="W11" s="500">
        <f t="shared" si="6"/>
        <v>0</v>
      </c>
      <c r="X11" s="500">
        <f t="shared" si="7"/>
        <v>0</v>
      </c>
      <c r="Y11" s="501">
        <f t="shared" si="8"/>
        <v>0</v>
      </c>
    </row>
    <row r="12" spans="1:25" ht="15.5">
      <c r="A12" s="4" t="str">
        <f>+'DP6'!$B$1&amp;" - "&amp;'DP6'!$D$1&amp; " - " &amp;'DP6'!$B$12 &amp;" - "&amp;'DP6'!$B$14</f>
        <v xml:space="preserve">Deelproject - 6 -  - </v>
      </c>
      <c r="B12" s="497" t="str">
        <f>IF('DP6'!$V$17="Ja",'DP6'!$V$17,"NEE")</f>
        <v>NEE</v>
      </c>
      <c r="C12" s="498">
        <f>+'DP6'!$H$100</f>
        <v>0</v>
      </c>
      <c r="D12" s="484">
        <f>+'DP6'!$H$113</f>
        <v>0</v>
      </c>
      <c r="E12" s="484">
        <f>IF('DP6'!$H$125="JA",'DP6'!$H$127,'DP6'!$H$131)</f>
        <v>0</v>
      </c>
      <c r="F12" s="499">
        <f t="shared" si="9"/>
        <v>0</v>
      </c>
      <c r="G12" s="500">
        <f>+'DP6'!$H$176</f>
        <v>0</v>
      </c>
      <c r="H12" s="484">
        <f>+'DP6'!$H$177</f>
        <v>0</v>
      </c>
      <c r="I12" s="501">
        <f t="shared" si="0"/>
        <v>0</v>
      </c>
      <c r="J12" s="484"/>
      <c r="K12" s="498">
        <f>+'DP6'!$R$100</f>
        <v>0</v>
      </c>
      <c r="L12" s="484">
        <f>+'DP6'!$R$113</f>
        <v>0</v>
      </c>
      <c r="M12" s="484">
        <f>IF('DP6'!$R$125="JA",'DP6'!$R$127,'DP6'!$R$131)</f>
        <v>0</v>
      </c>
      <c r="N12" s="502">
        <f t="shared" si="10"/>
        <v>0</v>
      </c>
      <c r="O12" s="500">
        <f>+'DP6'!$I$176</f>
        <v>0</v>
      </c>
      <c r="P12" s="484">
        <f>+'DP6'!$I$177</f>
        <v>0</v>
      </c>
      <c r="Q12" s="501">
        <f t="shared" si="1"/>
        <v>0</v>
      </c>
      <c r="R12" s="484"/>
      <c r="S12" s="498">
        <f t="shared" si="2"/>
        <v>0</v>
      </c>
      <c r="T12" s="484">
        <f t="shared" si="3"/>
        <v>0</v>
      </c>
      <c r="U12" s="484">
        <f t="shared" si="4"/>
        <v>0</v>
      </c>
      <c r="V12" s="499">
        <f t="shared" si="5"/>
        <v>0</v>
      </c>
      <c r="W12" s="500">
        <f t="shared" si="6"/>
        <v>0</v>
      </c>
      <c r="X12" s="500">
        <f t="shared" si="7"/>
        <v>0</v>
      </c>
      <c r="Y12" s="501">
        <f t="shared" si="8"/>
        <v>0</v>
      </c>
    </row>
    <row r="13" spans="1:25" ht="15.5">
      <c r="A13" s="4" t="str">
        <f>+'DP7'!$B$1&amp;" - "&amp;'DP7'!$D$1&amp; " - " &amp;'DP7'!$B$12 &amp;" - "&amp;'DP7'!$B$14</f>
        <v xml:space="preserve">Deelproject - 7 -  - </v>
      </c>
      <c r="B13" s="497" t="str">
        <f>IF('DP7'!$V$17="Ja",'DP7'!$V$17,"NEE")</f>
        <v>NEE</v>
      </c>
      <c r="C13" s="498">
        <f>+'DP7'!$H$100</f>
        <v>0</v>
      </c>
      <c r="D13" s="484">
        <f>+'DP7'!$H$113</f>
        <v>0</v>
      </c>
      <c r="E13" s="484">
        <f>IF('DP7'!$H$125="JA",'DP7'!$H$127,'DP7'!$H$131)</f>
        <v>0</v>
      </c>
      <c r="F13" s="499">
        <f t="shared" si="9"/>
        <v>0</v>
      </c>
      <c r="G13" s="500">
        <f>+'DP7'!$H$176</f>
        <v>0</v>
      </c>
      <c r="H13" s="484">
        <f>+'DP7'!$H$177</f>
        <v>0</v>
      </c>
      <c r="I13" s="501">
        <f t="shared" si="0"/>
        <v>0</v>
      </c>
      <c r="J13" s="484"/>
      <c r="K13" s="498">
        <f>+'DP7'!$R$100</f>
        <v>0</v>
      </c>
      <c r="L13" s="484">
        <f>+'DP7'!$R$113</f>
        <v>0</v>
      </c>
      <c r="M13" s="484">
        <f>IF('DP7'!$R$125="JA",'DP7'!$R$127,'DP7'!$R$131)</f>
        <v>0</v>
      </c>
      <c r="N13" s="502">
        <f t="shared" si="10"/>
        <v>0</v>
      </c>
      <c r="O13" s="500">
        <f>+'DP7'!$I$176</f>
        <v>0</v>
      </c>
      <c r="P13" s="484">
        <f>+'DP7'!$I$177</f>
        <v>0</v>
      </c>
      <c r="Q13" s="501">
        <f t="shared" si="1"/>
        <v>0</v>
      </c>
      <c r="R13" s="484"/>
      <c r="S13" s="498">
        <f t="shared" si="2"/>
        <v>0</v>
      </c>
      <c r="T13" s="484">
        <f t="shared" si="3"/>
        <v>0</v>
      </c>
      <c r="U13" s="484">
        <f t="shared" si="4"/>
        <v>0</v>
      </c>
      <c r="V13" s="499">
        <f t="shared" si="5"/>
        <v>0</v>
      </c>
      <c r="W13" s="500">
        <f t="shared" si="6"/>
        <v>0</v>
      </c>
      <c r="X13" s="500">
        <f t="shared" si="7"/>
        <v>0</v>
      </c>
      <c r="Y13" s="501">
        <f t="shared" si="8"/>
        <v>0</v>
      </c>
    </row>
    <row r="14" spans="1:25" ht="15.5">
      <c r="A14" s="4" t="str">
        <f>+'DP8'!$B$1&amp;" - "&amp;'DP8'!$D$1&amp; " - " &amp;'DP8'!$B$12 &amp;" - "&amp;'DP8'!$B$14</f>
        <v xml:space="preserve">Deelproject - 8 -  - </v>
      </c>
      <c r="B14" s="497" t="str">
        <f>IF('DP8'!$V$17="Ja",'DP8'!$V$17,"NEE")</f>
        <v>NEE</v>
      </c>
      <c r="C14" s="498">
        <f>+'DP8'!$H$100</f>
        <v>0</v>
      </c>
      <c r="D14" s="484">
        <f>+'DP8'!$H$113</f>
        <v>0</v>
      </c>
      <c r="E14" s="484">
        <f>IF('DP8'!$H$125="JA",'DP8'!$H$127,'DP8'!$H$131)</f>
        <v>0</v>
      </c>
      <c r="F14" s="499">
        <f t="shared" si="9"/>
        <v>0</v>
      </c>
      <c r="G14" s="500">
        <f>+'DP8'!$H$176</f>
        <v>0</v>
      </c>
      <c r="H14" s="484">
        <f>+'DP8'!$H$177</f>
        <v>0</v>
      </c>
      <c r="I14" s="501">
        <f t="shared" si="0"/>
        <v>0</v>
      </c>
      <c r="J14" s="484"/>
      <c r="K14" s="498">
        <f>+'DP8'!$R$100</f>
        <v>0</v>
      </c>
      <c r="L14" s="484">
        <f>+'DP8'!$R$113</f>
        <v>0</v>
      </c>
      <c r="M14" s="484">
        <f>IF('DP8'!$R$125="JA",'DP8'!$R$127,'DP8'!$R$131)</f>
        <v>0</v>
      </c>
      <c r="N14" s="502">
        <f t="shared" si="10"/>
        <v>0</v>
      </c>
      <c r="O14" s="500">
        <f>+'DP8'!$I$176</f>
        <v>0</v>
      </c>
      <c r="P14" s="484">
        <f>+'DP8'!$I$177</f>
        <v>0</v>
      </c>
      <c r="Q14" s="501">
        <f t="shared" si="1"/>
        <v>0</v>
      </c>
      <c r="R14" s="484"/>
      <c r="S14" s="498">
        <f t="shared" si="2"/>
        <v>0</v>
      </c>
      <c r="T14" s="484">
        <f t="shared" si="3"/>
        <v>0</v>
      </c>
      <c r="U14" s="484">
        <f t="shared" si="4"/>
        <v>0</v>
      </c>
      <c r="V14" s="499">
        <f t="shared" si="5"/>
        <v>0</v>
      </c>
      <c r="W14" s="500">
        <f t="shared" si="6"/>
        <v>0</v>
      </c>
      <c r="X14" s="500">
        <f t="shared" si="7"/>
        <v>0</v>
      </c>
      <c r="Y14" s="501">
        <f t="shared" si="8"/>
        <v>0</v>
      </c>
    </row>
    <row r="15" spans="1:25" ht="15.5">
      <c r="A15" s="4" t="str">
        <f>+'DP9'!$B$1&amp;" - "&amp;'DP9'!$D$1&amp; " - " &amp;'DP9'!$B$12 &amp;" - "&amp;'DP9'!$B$14</f>
        <v xml:space="preserve">Deelproject - 9 -  - </v>
      </c>
      <c r="B15" s="497" t="str">
        <f>IF('DP9'!$V$17="Ja",'DP9'!$V$17,"NEE")</f>
        <v>NEE</v>
      </c>
      <c r="C15" s="498">
        <f>+'DP9'!$H$100</f>
        <v>0</v>
      </c>
      <c r="D15" s="484">
        <f>+'DP9'!$H$113</f>
        <v>0</v>
      </c>
      <c r="E15" s="484">
        <f>IF('DP9'!$H$125="JA",'DP9'!$H$127,'DP9'!$H$131)</f>
        <v>0</v>
      </c>
      <c r="F15" s="499">
        <f t="shared" si="9"/>
        <v>0</v>
      </c>
      <c r="G15" s="500">
        <f>+'DP9'!$H$176</f>
        <v>0</v>
      </c>
      <c r="H15" s="484">
        <f>+'DP9'!$H$177</f>
        <v>0</v>
      </c>
      <c r="I15" s="501">
        <f t="shared" si="0"/>
        <v>0</v>
      </c>
      <c r="J15" s="484"/>
      <c r="K15" s="498">
        <f>+'DP9'!$R$100</f>
        <v>0</v>
      </c>
      <c r="L15" s="484">
        <f>+'DP9'!$R$113</f>
        <v>0</v>
      </c>
      <c r="M15" s="484">
        <f>IF('DP9'!$R$125="JA",'DP9'!$R$127,'DP9'!$R$131)</f>
        <v>0</v>
      </c>
      <c r="N15" s="502">
        <f t="shared" si="10"/>
        <v>0</v>
      </c>
      <c r="O15" s="500">
        <f>+'DP9'!$I$176</f>
        <v>0</v>
      </c>
      <c r="P15" s="484">
        <f>+'DP9'!$I$177</f>
        <v>0</v>
      </c>
      <c r="Q15" s="501">
        <f t="shared" si="1"/>
        <v>0</v>
      </c>
      <c r="R15" s="484"/>
      <c r="S15" s="498">
        <f t="shared" si="2"/>
        <v>0</v>
      </c>
      <c r="T15" s="484">
        <f t="shared" si="3"/>
        <v>0</v>
      </c>
      <c r="U15" s="484">
        <f t="shared" si="4"/>
        <v>0</v>
      </c>
      <c r="V15" s="499">
        <f t="shared" si="5"/>
        <v>0</v>
      </c>
      <c r="W15" s="500">
        <f t="shared" si="6"/>
        <v>0</v>
      </c>
      <c r="X15" s="500">
        <f t="shared" si="7"/>
        <v>0</v>
      </c>
      <c r="Y15" s="501">
        <f t="shared" si="8"/>
        <v>0</v>
      </c>
    </row>
    <row r="16" spans="1:25" ht="15.5">
      <c r="A16" s="4" t="str">
        <f>+'DP10'!$B$1&amp;" - "&amp;'DP10'!$D$1&amp; " - " &amp;'DP10'!$B$12 &amp;" - "&amp;'DP10'!$B$14</f>
        <v xml:space="preserve">Deelproject - 10 -  - </v>
      </c>
      <c r="B16" s="497" t="str">
        <f>IF('DP10'!$V$17="Ja",'DP10'!$V$17,"NEE")</f>
        <v>NEE</v>
      </c>
      <c r="C16" s="498">
        <f>+'DP10'!$H$100</f>
        <v>0</v>
      </c>
      <c r="D16" s="484">
        <f>+'DP10'!$H$113</f>
        <v>0</v>
      </c>
      <c r="E16" s="484">
        <f>IF('DP10'!$H$125="JA",'DP10'!$H$127,'DP10'!$H$131)</f>
        <v>0</v>
      </c>
      <c r="F16" s="499">
        <f t="shared" si="9"/>
        <v>0</v>
      </c>
      <c r="G16" s="500">
        <f>+'DP10'!$H$176</f>
        <v>0</v>
      </c>
      <c r="H16" s="484">
        <f>+'DP10'!$H$177</f>
        <v>0</v>
      </c>
      <c r="I16" s="501">
        <f t="shared" si="0"/>
        <v>0</v>
      </c>
      <c r="J16" s="484"/>
      <c r="K16" s="498">
        <f>+'DP10'!$R$100</f>
        <v>0</v>
      </c>
      <c r="L16" s="484">
        <f>+'DP10'!$R$113</f>
        <v>0</v>
      </c>
      <c r="M16" s="484">
        <f>IF('DP10'!$R$125="JA",'DP10'!$R$127,'DP10'!$R$131)</f>
        <v>0</v>
      </c>
      <c r="N16" s="502">
        <f t="shared" si="10"/>
        <v>0</v>
      </c>
      <c r="O16" s="500">
        <f>+'DP10'!$I$176</f>
        <v>0</v>
      </c>
      <c r="P16" s="484">
        <f>+'DP10'!$I$177</f>
        <v>0</v>
      </c>
      <c r="Q16" s="501">
        <f t="shared" si="1"/>
        <v>0</v>
      </c>
      <c r="R16" s="484"/>
      <c r="S16" s="498">
        <f t="shared" si="2"/>
        <v>0</v>
      </c>
      <c r="T16" s="484">
        <f t="shared" si="3"/>
        <v>0</v>
      </c>
      <c r="U16" s="484">
        <f t="shared" si="4"/>
        <v>0</v>
      </c>
      <c r="V16" s="499">
        <f t="shared" si="5"/>
        <v>0</v>
      </c>
      <c r="W16" s="500">
        <f t="shared" si="6"/>
        <v>0</v>
      </c>
      <c r="X16" s="500">
        <f t="shared" si="7"/>
        <v>0</v>
      </c>
      <c r="Y16" s="501">
        <f t="shared" si="8"/>
        <v>0</v>
      </c>
    </row>
    <row r="17" spans="1:25" ht="15.5">
      <c r="A17" s="4" t="str">
        <f>+'DP11'!$B$1&amp;" - "&amp;'DP11'!$D$1&amp; " - " &amp;'DP11'!$B$12 &amp;" - "&amp;'DP11'!$B$14</f>
        <v xml:space="preserve">Deelproject - 11 -  - </v>
      </c>
      <c r="B17" s="497" t="str">
        <f>IF('DP11'!$V$17="Ja",'DP11'!$V$17,"NEE")</f>
        <v>NEE</v>
      </c>
      <c r="C17" s="498">
        <f>+'DP11'!$H$100</f>
        <v>0</v>
      </c>
      <c r="D17" s="484">
        <f>+'DP11'!$H$113</f>
        <v>0</v>
      </c>
      <c r="E17" s="484">
        <f>IF('DP11'!$H$125="JA",'DP11'!$H$127,'DP11'!$H$131)</f>
        <v>0</v>
      </c>
      <c r="F17" s="499">
        <f t="shared" si="9"/>
        <v>0</v>
      </c>
      <c r="G17" s="500">
        <f>+'DP11'!$H$176</f>
        <v>0</v>
      </c>
      <c r="H17" s="484">
        <f>+'DP11'!$H$177</f>
        <v>0</v>
      </c>
      <c r="I17" s="501">
        <f t="shared" si="0"/>
        <v>0</v>
      </c>
      <c r="J17" s="484"/>
      <c r="K17" s="498">
        <f>+'DP11'!$R$100</f>
        <v>0</v>
      </c>
      <c r="L17" s="484">
        <f>+'DP11'!$R$113</f>
        <v>0</v>
      </c>
      <c r="M17" s="484">
        <f>IF('DP11'!$R$125="JA",'DP11'!$R$127,'DP11'!$R$131)</f>
        <v>0</v>
      </c>
      <c r="N17" s="502">
        <f t="shared" si="10"/>
        <v>0</v>
      </c>
      <c r="O17" s="500">
        <f>+'DP11'!$I$176</f>
        <v>0</v>
      </c>
      <c r="P17" s="484">
        <f>+'DP11'!$I$177</f>
        <v>0</v>
      </c>
      <c r="Q17" s="501">
        <f t="shared" si="1"/>
        <v>0</v>
      </c>
      <c r="R17" s="484"/>
      <c r="S17" s="498">
        <f t="shared" si="2"/>
        <v>0</v>
      </c>
      <c r="T17" s="484">
        <f t="shared" si="3"/>
        <v>0</v>
      </c>
      <c r="U17" s="484">
        <f t="shared" si="4"/>
        <v>0</v>
      </c>
      <c r="V17" s="499">
        <f t="shared" si="5"/>
        <v>0</v>
      </c>
      <c r="W17" s="500">
        <f t="shared" si="6"/>
        <v>0</v>
      </c>
      <c r="X17" s="500">
        <f t="shared" si="7"/>
        <v>0</v>
      </c>
      <c r="Y17" s="501">
        <f t="shared" si="8"/>
        <v>0</v>
      </c>
    </row>
    <row r="18" spans="1:25" ht="15.5">
      <c r="A18" s="4" t="str">
        <f>+'DP12'!$B$1&amp;" - "&amp;'DP12'!$D$1&amp; " - " &amp;'DP12'!$B$12 &amp;" - "&amp;'DP12'!$B$14</f>
        <v xml:space="preserve">Deelproject - 12 -  - </v>
      </c>
      <c r="B18" s="497" t="str">
        <f>IF('DP12'!$V$17="Ja",'DP12'!$V$17,"NEE")</f>
        <v>NEE</v>
      </c>
      <c r="C18" s="498">
        <f>+'DP12'!$H$100</f>
        <v>0</v>
      </c>
      <c r="D18" s="484">
        <f>+'DP12'!$H$113</f>
        <v>0</v>
      </c>
      <c r="E18" s="484">
        <f>IF('DP12'!$H$125="JA",'DP12'!$H$127,'DP12'!$H$131)</f>
        <v>0</v>
      </c>
      <c r="F18" s="499">
        <f t="shared" si="9"/>
        <v>0</v>
      </c>
      <c r="G18" s="500">
        <f>+'DP12'!$H$176</f>
        <v>0</v>
      </c>
      <c r="H18" s="484">
        <f>+'DP12'!$H$177</f>
        <v>0</v>
      </c>
      <c r="I18" s="501">
        <f t="shared" si="0"/>
        <v>0</v>
      </c>
      <c r="J18" s="484"/>
      <c r="K18" s="498">
        <f>+'DP12'!$R$100</f>
        <v>0</v>
      </c>
      <c r="L18" s="484">
        <f>+'DP12'!$R$113</f>
        <v>0</v>
      </c>
      <c r="M18" s="484">
        <f>IF('DP12'!$R$125="JA",'DP12'!$R$127,'DP12'!$R$131)</f>
        <v>0</v>
      </c>
      <c r="N18" s="502">
        <f t="shared" si="10"/>
        <v>0</v>
      </c>
      <c r="O18" s="500">
        <f>+'DP12'!$I$176</f>
        <v>0</v>
      </c>
      <c r="P18" s="484">
        <f>+'DP12'!$I$177</f>
        <v>0</v>
      </c>
      <c r="Q18" s="501">
        <f t="shared" si="1"/>
        <v>0</v>
      </c>
      <c r="R18" s="484"/>
      <c r="S18" s="498">
        <f t="shared" si="2"/>
        <v>0</v>
      </c>
      <c r="T18" s="484">
        <f t="shared" si="3"/>
        <v>0</v>
      </c>
      <c r="U18" s="484">
        <f t="shared" si="4"/>
        <v>0</v>
      </c>
      <c r="V18" s="499">
        <f t="shared" si="5"/>
        <v>0</v>
      </c>
      <c r="W18" s="500">
        <f t="shared" si="6"/>
        <v>0</v>
      </c>
      <c r="X18" s="500">
        <f t="shared" si="7"/>
        <v>0</v>
      </c>
      <c r="Y18" s="501">
        <f t="shared" si="8"/>
        <v>0</v>
      </c>
    </row>
    <row r="19" spans="1:25" ht="15.5">
      <c r="A19" s="4" t="str">
        <f>+'DP13'!$B$1&amp;" - "&amp;'DP13'!$D$1&amp; " - " &amp;'DP13'!$B$12 &amp;" - "&amp;'DP13'!$B$14</f>
        <v xml:space="preserve">Deelproject - 13 -  - </v>
      </c>
      <c r="B19" s="497" t="str">
        <f>IF('DP13'!$V$17="Ja",'DP13'!$V$17,"NEE")</f>
        <v>NEE</v>
      </c>
      <c r="C19" s="498">
        <f>+'DP13'!$H$100</f>
        <v>0</v>
      </c>
      <c r="D19" s="484">
        <f>+'DP13'!$H$113</f>
        <v>0</v>
      </c>
      <c r="E19" s="484">
        <f>IF('DP13'!$H$125="JA",'DP13'!$H$127,'DP13'!$H$131)</f>
        <v>0</v>
      </c>
      <c r="F19" s="499">
        <f t="shared" si="9"/>
        <v>0</v>
      </c>
      <c r="G19" s="500">
        <f>+'DP13'!$H$176</f>
        <v>0</v>
      </c>
      <c r="H19" s="484">
        <f>+'DP13'!$H$177</f>
        <v>0</v>
      </c>
      <c r="I19" s="501">
        <f t="shared" si="0"/>
        <v>0</v>
      </c>
      <c r="J19" s="484"/>
      <c r="K19" s="498">
        <f>+'DP13'!$R$100</f>
        <v>0</v>
      </c>
      <c r="L19" s="484">
        <f>+'DP13'!$R$113</f>
        <v>0</v>
      </c>
      <c r="M19" s="484">
        <f>IF('DP13'!$R$125="JA",'DP13'!$R$127,'DP13'!$R$131)</f>
        <v>0</v>
      </c>
      <c r="N19" s="502">
        <f t="shared" si="10"/>
        <v>0</v>
      </c>
      <c r="O19" s="500">
        <f>+'DP13'!$I$176</f>
        <v>0</v>
      </c>
      <c r="P19" s="484">
        <f>+'DP13'!$I$177</f>
        <v>0</v>
      </c>
      <c r="Q19" s="501">
        <f t="shared" si="1"/>
        <v>0</v>
      </c>
      <c r="R19" s="484"/>
      <c r="S19" s="498">
        <f t="shared" si="2"/>
        <v>0</v>
      </c>
      <c r="T19" s="484">
        <f t="shared" si="3"/>
        <v>0</v>
      </c>
      <c r="U19" s="484">
        <f t="shared" si="4"/>
        <v>0</v>
      </c>
      <c r="V19" s="499">
        <f t="shared" si="5"/>
        <v>0</v>
      </c>
      <c r="W19" s="500">
        <f t="shared" si="6"/>
        <v>0</v>
      </c>
      <c r="X19" s="500">
        <f t="shared" si="7"/>
        <v>0</v>
      </c>
      <c r="Y19" s="501">
        <f t="shared" si="8"/>
        <v>0</v>
      </c>
    </row>
    <row r="20" spans="1:25" ht="15.5">
      <c r="A20" s="4" t="str">
        <f>+'DP14'!$B$1&amp;" - "&amp;'DP14'!$D$1&amp; " - " &amp;'DP14'!$B$12 &amp;" - "&amp;'DP14'!$B$14</f>
        <v xml:space="preserve">Deelproject - 14 -  - </v>
      </c>
      <c r="B20" s="497" t="str">
        <f>IF('DP14'!$V$17="Ja",'DP14'!$V$17,"NEE")</f>
        <v>NEE</v>
      </c>
      <c r="C20" s="498">
        <f>+'DP14'!$H$100</f>
        <v>0</v>
      </c>
      <c r="D20" s="484">
        <f>+'DP14'!$H$113</f>
        <v>0</v>
      </c>
      <c r="E20" s="484">
        <f>IF('DP14'!$H$125="JA",'DP14'!$H$127,'DP14'!$H$131)</f>
        <v>0</v>
      </c>
      <c r="F20" s="499">
        <f t="shared" si="9"/>
        <v>0</v>
      </c>
      <c r="G20" s="500">
        <f>+'DP14'!$H$176</f>
        <v>0</v>
      </c>
      <c r="H20" s="484">
        <f>+'DP14'!$H$177</f>
        <v>0</v>
      </c>
      <c r="I20" s="501">
        <f t="shared" si="0"/>
        <v>0</v>
      </c>
      <c r="J20" s="484"/>
      <c r="K20" s="498">
        <f>+'DP14'!$R$100</f>
        <v>0</v>
      </c>
      <c r="L20" s="484">
        <f>+'DP14'!$R$113</f>
        <v>0</v>
      </c>
      <c r="M20" s="484">
        <f>IF('DP14'!$R$125="JA",'DP14'!$R$127,'DP14'!$R$131)</f>
        <v>0</v>
      </c>
      <c r="N20" s="502">
        <f t="shared" si="10"/>
        <v>0</v>
      </c>
      <c r="O20" s="500">
        <f>+'DP14'!$I$176</f>
        <v>0</v>
      </c>
      <c r="P20" s="484">
        <f>+'DP14'!$I$177</f>
        <v>0</v>
      </c>
      <c r="Q20" s="501">
        <f t="shared" si="1"/>
        <v>0</v>
      </c>
      <c r="R20" s="484"/>
      <c r="S20" s="498">
        <f t="shared" si="2"/>
        <v>0</v>
      </c>
      <c r="T20" s="484">
        <f t="shared" si="3"/>
        <v>0</v>
      </c>
      <c r="U20" s="484">
        <f t="shared" si="4"/>
        <v>0</v>
      </c>
      <c r="V20" s="499">
        <f t="shared" si="5"/>
        <v>0</v>
      </c>
      <c r="W20" s="500">
        <f t="shared" si="6"/>
        <v>0</v>
      </c>
      <c r="X20" s="500">
        <f t="shared" si="7"/>
        <v>0</v>
      </c>
      <c r="Y20" s="501">
        <f t="shared" si="8"/>
        <v>0</v>
      </c>
    </row>
    <row r="21" spans="1:25" ht="15.5">
      <c r="A21" s="4" t="str">
        <f>+'DP15'!$B$1&amp;" - "&amp;'DP15'!$D$1&amp; " - " &amp;'DP15'!$B$12 &amp;" - "&amp;'DP15'!$B$14</f>
        <v xml:space="preserve">Deelproject - 15 -  - </v>
      </c>
      <c r="B21" s="497" t="str">
        <f>IF('DP15'!$V$17="Ja",'DP15'!$V$17,"NEE")</f>
        <v>NEE</v>
      </c>
      <c r="C21" s="498">
        <f>+'DP15'!$H$100</f>
        <v>0</v>
      </c>
      <c r="D21" s="484">
        <f>+'DP15'!$H$113</f>
        <v>0</v>
      </c>
      <c r="E21" s="484">
        <f>IF('DP15'!$H$125="JA",'DP15'!$H$127,'DP15'!$H$131)</f>
        <v>0</v>
      </c>
      <c r="F21" s="499">
        <f t="shared" si="9"/>
        <v>0</v>
      </c>
      <c r="G21" s="500">
        <f>+'DP15'!$H$176</f>
        <v>0</v>
      </c>
      <c r="H21" s="484">
        <f>+'DP15'!$H$177</f>
        <v>0</v>
      </c>
      <c r="I21" s="501">
        <f t="shared" si="0"/>
        <v>0</v>
      </c>
      <c r="J21" s="484"/>
      <c r="K21" s="498">
        <f>+'DP15'!$R$100</f>
        <v>0</v>
      </c>
      <c r="L21" s="484">
        <f>+'DP15'!$R$113</f>
        <v>0</v>
      </c>
      <c r="M21" s="484">
        <f>IF('DP15'!$R$125="JA",'DP15'!$R$127,'DP15'!$R$131)</f>
        <v>0</v>
      </c>
      <c r="N21" s="502">
        <f t="shared" si="10"/>
        <v>0</v>
      </c>
      <c r="O21" s="500">
        <f>+'DP15'!$I$176</f>
        <v>0</v>
      </c>
      <c r="P21" s="484">
        <f>+'DP15'!$I$177</f>
        <v>0</v>
      </c>
      <c r="Q21" s="501">
        <f t="shared" si="1"/>
        <v>0</v>
      </c>
      <c r="R21" s="484"/>
      <c r="S21" s="498">
        <f t="shared" si="2"/>
        <v>0</v>
      </c>
      <c r="T21" s="484">
        <f t="shared" si="3"/>
        <v>0</v>
      </c>
      <c r="U21" s="484">
        <f t="shared" si="4"/>
        <v>0</v>
      </c>
      <c r="V21" s="499">
        <f t="shared" si="5"/>
        <v>0</v>
      </c>
      <c r="W21" s="500">
        <f t="shared" si="6"/>
        <v>0</v>
      </c>
      <c r="X21" s="500">
        <f t="shared" si="7"/>
        <v>0</v>
      </c>
      <c r="Y21" s="501">
        <f t="shared" si="8"/>
        <v>0</v>
      </c>
    </row>
    <row r="22" spans="1:25" ht="15.5">
      <c r="A22" s="4" t="str">
        <f>+'DP16'!$B$1&amp;" - "&amp;'DP16'!$D$1&amp; " - " &amp;'DP16'!$B$12 &amp;" - "&amp;'DP16'!$B$14</f>
        <v xml:space="preserve">Deelproject - 16 -  - </v>
      </c>
      <c r="B22" s="497" t="str">
        <f>IF('DP16'!$V$17="Ja",'DP16'!$V$17,"NEE")</f>
        <v>NEE</v>
      </c>
      <c r="C22" s="498">
        <f>+'DP16'!$H$100</f>
        <v>0</v>
      </c>
      <c r="D22" s="484">
        <f>+'DP16'!$H$113</f>
        <v>0</v>
      </c>
      <c r="E22" s="484">
        <f>IF('DP16'!$H$125="JA",'DP16'!$H$127,'DP16'!$H$131)</f>
        <v>0</v>
      </c>
      <c r="F22" s="499">
        <f t="shared" si="9"/>
        <v>0</v>
      </c>
      <c r="G22" s="500">
        <f>+'DP16'!$H$176</f>
        <v>0</v>
      </c>
      <c r="H22" s="484">
        <f>+'DP16'!$H$177</f>
        <v>0</v>
      </c>
      <c r="I22" s="501">
        <f t="shared" si="0"/>
        <v>0</v>
      </c>
      <c r="J22" s="484"/>
      <c r="K22" s="498">
        <f>+'DP16'!$R$100</f>
        <v>0</v>
      </c>
      <c r="L22" s="484">
        <f>+'DP16'!$R$113</f>
        <v>0</v>
      </c>
      <c r="M22" s="484">
        <f>IF('DP16'!$R$125="JA",'DP16'!$R$127,'DP16'!$R$131)</f>
        <v>0</v>
      </c>
      <c r="N22" s="502">
        <f t="shared" si="10"/>
        <v>0</v>
      </c>
      <c r="O22" s="500">
        <f>+'DP16'!$I$176</f>
        <v>0</v>
      </c>
      <c r="P22" s="484">
        <f>+'DP16'!$I$177</f>
        <v>0</v>
      </c>
      <c r="Q22" s="501">
        <f t="shared" si="1"/>
        <v>0</v>
      </c>
      <c r="R22" s="484"/>
      <c r="S22" s="498">
        <f t="shared" si="2"/>
        <v>0</v>
      </c>
      <c r="T22" s="484">
        <f t="shared" si="3"/>
        <v>0</v>
      </c>
      <c r="U22" s="484">
        <f t="shared" si="4"/>
        <v>0</v>
      </c>
      <c r="V22" s="499">
        <f t="shared" si="5"/>
        <v>0</v>
      </c>
      <c r="W22" s="500">
        <f t="shared" si="6"/>
        <v>0</v>
      </c>
      <c r="X22" s="500">
        <f t="shared" si="7"/>
        <v>0</v>
      </c>
      <c r="Y22" s="501">
        <f t="shared" si="8"/>
        <v>0</v>
      </c>
    </row>
    <row r="23" spans="1:25" ht="15.5">
      <c r="A23" s="4" t="str">
        <f>+'DP17'!$B$1&amp;" - "&amp;'DP17'!$D$1&amp; " - " &amp;'DP17'!$B$12 &amp;" - "&amp;'DP17'!$B$14</f>
        <v xml:space="preserve">Deelproject - 17 -  - </v>
      </c>
      <c r="B23" s="497" t="str">
        <f>IF('DP17'!$V$17="Ja",'DP17'!$V$17,"NEE")</f>
        <v>NEE</v>
      </c>
      <c r="C23" s="498">
        <f>+'DP17'!$H$100</f>
        <v>0</v>
      </c>
      <c r="D23" s="484">
        <f>+'DP17'!$H$113</f>
        <v>0</v>
      </c>
      <c r="E23" s="484">
        <f>IF('DP17'!$H$125="JA",'DP17'!$H$127,'DP17'!$H$131)</f>
        <v>0</v>
      </c>
      <c r="F23" s="499">
        <f t="shared" si="9"/>
        <v>0</v>
      </c>
      <c r="G23" s="500">
        <f>+'DP17'!$H$176</f>
        <v>0</v>
      </c>
      <c r="H23" s="484">
        <f>+'DP17'!$H$177</f>
        <v>0</v>
      </c>
      <c r="I23" s="501">
        <f t="shared" si="0"/>
        <v>0</v>
      </c>
      <c r="J23" s="484"/>
      <c r="K23" s="498">
        <f>+'DP17'!$R$100</f>
        <v>0</v>
      </c>
      <c r="L23" s="484">
        <f>+'DP17'!$R$113</f>
        <v>0</v>
      </c>
      <c r="M23" s="484">
        <f>IF('DP17'!$R$125="JA",'DP17'!$R$127,'DP17'!$R$131)</f>
        <v>0</v>
      </c>
      <c r="N23" s="502">
        <f t="shared" si="10"/>
        <v>0</v>
      </c>
      <c r="O23" s="500">
        <f>+'DP17'!$I$176</f>
        <v>0</v>
      </c>
      <c r="P23" s="484">
        <f>+'DP17'!$I$177</f>
        <v>0</v>
      </c>
      <c r="Q23" s="501">
        <f t="shared" si="1"/>
        <v>0</v>
      </c>
      <c r="R23" s="484"/>
      <c r="S23" s="498">
        <f t="shared" si="2"/>
        <v>0</v>
      </c>
      <c r="T23" s="484">
        <f t="shared" si="3"/>
        <v>0</v>
      </c>
      <c r="U23" s="484">
        <f t="shared" si="4"/>
        <v>0</v>
      </c>
      <c r="V23" s="499">
        <f t="shared" si="5"/>
        <v>0</v>
      </c>
      <c r="W23" s="500">
        <f t="shared" si="6"/>
        <v>0</v>
      </c>
      <c r="X23" s="500">
        <f t="shared" si="7"/>
        <v>0</v>
      </c>
      <c r="Y23" s="501">
        <f t="shared" si="8"/>
        <v>0</v>
      </c>
    </row>
    <row r="24" spans="1:25" ht="15.5">
      <c r="A24" s="4" t="str">
        <f>+'DP18'!$B$1&amp;" - "&amp;'DP18'!$D$1&amp; " - " &amp;'DP18'!$B$12 &amp;" - "&amp;'DP18'!$B$14</f>
        <v xml:space="preserve">Deelproject - 18 -  - </v>
      </c>
      <c r="B24" s="497" t="str">
        <f>IF('DP18'!$V$17="Ja",'DP18'!$V$17,"NEE")</f>
        <v>NEE</v>
      </c>
      <c r="C24" s="498">
        <f>+'DP18'!$H$100</f>
        <v>0</v>
      </c>
      <c r="D24" s="484">
        <f>+'DP18'!$H$113</f>
        <v>0</v>
      </c>
      <c r="E24" s="484">
        <f>IF('DP18'!$H$125="JA",'DP18'!$H$127,'DP18'!$H$131)</f>
        <v>0</v>
      </c>
      <c r="F24" s="499">
        <f t="shared" si="9"/>
        <v>0</v>
      </c>
      <c r="G24" s="500">
        <f>+'DP18'!$H$176</f>
        <v>0</v>
      </c>
      <c r="H24" s="484">
        <f>+'DP18'!$H$177</f>
        <v>0</v>
      </c>
      <c r="I24" s="501">
        <f t="shared" si="0"/>
        <v>0</v>
      </c>
      <c r="J24" s="484"/>
      <c r="K24" s="498">
        <f>+'DP18'!$R$100</f>
        <v>0</v>
      </c>
      <c r="L24" s="484">
        <f>+'DP18'!$R$113</f>
        <v>0</v>
      </c>
      <c r="M24" s="484">
        <f>IF('DP18'!$R$125="JA",'DP18'!$R$127,'DP18'!$R$131)</f>
        <v>0</v>
      </c>
      <c r="N24" s="502">
        <f t="shared" si="10"/>
        <v>0</v>
      </c>
      <c r="O24" s="500">
        <f>+'DP18'!$I$176</f>
        <v>0</v>
      </c>
      <c r="P24" s="484">
        <f>+'DP18'!$I$177</f>
        <v>0</v>
      </c>
      <c r="Q24" s="501">
        <f t="shared" si="1"/>
        <v>0</v>
      </c>
      <c r="R24" s="484"/>
      <c r="S24" s="498">
        <f t="shared" si="2"/>
        <v>0</v>
      </c>
      <c r="T24" s="484">
        <f t="shared" si="3"/>
        <v>0</v>
      </c>
      <c r="U24" s="484">
        <f t="shared" si="4"/>
        <v>0</v>
      </c>
      <c r="V24" s="499">
        <f t="shared" si="5"/>
        <v>0</v>
      </c>
      <c r="W24" s="500">
        <f t="shared" si="6"/>
        <v>0</v>
      </c>
      <c r="X24" s="500">
        <f t="shared" si="7"/>
        <v>0</v>
      </c>
      <c r="Y24" s="501">
        <f t="shared" si="8"/>
        <v>0</v>
      </c>
    </row>
    <row r="25" spans="1:25" ht="15.5">
      <c r="A25" s="4" t="str">
        <f>+'DP19'!$B$1&amp;" - "&amp;'DP19'!$D$1&amp; " - " &amp;'DP19'!$B$12 &amp;" - "&amp;'DP19'!$B$14</f>
        <v xml:space="preserve">Deelproject - 19 -  - </v>
      </c>
      <c r="B25" s="497" t="str">
        <f>IF('DP19'!$V$17="Ja",'DP19'!$V$17,"NEE")</f>
        <v>NEE</v>
      </c>
      <c r="C25" s="498">
        <f>+'DP19'!$H$100</f>
        <v>0</v>
      </c>
      <c r="D25" s="484">
        <f>+'DP19'!$H$113</f>
        <v>0</v>
      </c>
      <c r="E25" s="484">
        <f>IF('DP19'!$H$125="JA",'DP19'!$H$127,'DP19'!$H$131)</f>
        <v>0</v>
      </c>
      <c r="F25" s="499">
        <f t="shared" si="9"/>
        <v>0</v>
      </c>
      <c r="G25" s="500">
        <f>+'DP19'!$H$176</f>
        <v>0</v>
      </c>
      <c r="H25" s="484">
        <f>+'DP19'!$H$177</f>
        <v>0</v>
      </c>
      <c r="I25" s="501">
        <f t="shared" si="0"/>
        <v>0</v>
      </c>
      <c r="J25" s="484"/>
      <c r="K25" s="498">
        <f>+'DP19'!$R$100</f>
        <v>0</v>
      </c>
      <c r="L25" s="484">
        <f>+'DP19'!$R$113</f>
        <v>0</v>
      </c>
      <c r="M25" s="484">
        <f>IF('DP19'!$R$125="JA",'DP19'!$R$127,'DP19'!$R$131)</f>
        <v>0</v>
      </c>
      <c r="N25" s="502">
        <f t="shared" si="10"/>
        <v>0</v>
      </c>
      <c r="O25" s="500">
        <f>+'DP19'!$I$176</f>
        <v>0</v>
      </c>
      <c r="P25" s="484">
        <f>+'DP19'!$I$177</f>
        <v>0</v>
      </c>
      <c r="Q25" s="501">
        <f t="shared" si="1"/>
        <v>0</v>
      </c>
      <c r="R25" s="484"/>
      <c r="S25" s="498">
        <f t="shared" si="2"/>
        <v>0</v>
      </c>
      <c r="T25" s="484">
        <f t="shared" si="3"/>
        <v>0</v>
      </c>
      <c r="U25" s="484">
        <f t="shared" si="4"/>
        <v>0</v>
      </c>
      <c r="V25" s="499">
        <f t="shared" si="5"/>
        <v>0</v>
      </c>
      <c r="W25" s="500">
        <f t="shared" si="6"/>
        <v>0</v>
      </c>
      <c r="X25" s="500">
        <f t="shared" si="7"/>
        <v>0</v>
      </c>
      <c r="Y25" s="501">
        <f t="shared" si="8"/>
        <v>0</v>
      </c>
    </row>
    <row r="26" spans="1:25" ht="15.5">
      <c r="A26" s="4" t="str">
        <f>+'DP20'!$B$1&amp;" - "&amp;'DP20'!$D$1&amp; " - " &amp;'DP20'!$B$12 &amp;" - "&amp;'DP20'!$B$14</f>
        <v xml:space="preserve">Deelproject - 20 -  - </v>
      </c>
      <c r="B26" s="497" t="str">
        <f>IF('DP20'!$V$17="Ja",'DP20'!$V$17,"NEE")</f>
        <v>NEE</v>
      </c>
      <c r="C26" s="498">
        <f>+'DP20'!$H$100</f>
        <v>0</v>
      </c>
      <c r="D26" s="484">
        <f>+'DP20'!$H$113</f>
        <v>0</v>
      </c>
      <c r="E26" s="484">
        <f>IF('DP20'!$H$125="JA",'DP20'!$H$127,'DP20'!$H$131)</f>
        <v>0</v>
      </c>
      <c r="F26" s="499">
        <f t="shared" si="9"/>
        <v>0</v>
      </c>
      <c r="G26" s="500">
        <f>+'DP20'!$H$176</f>
        <v>0</v>
      </c>
      <c r="H26" s="484">
        <f>+'DP20'!$H$177</f>
        <v>0</v>
      </c>
      <c r="I26" s="501">
        <f t="shared" si="0"/>
        <v>0</v>
      </c>
      <c r="J26" s="484"/>
      <c r="K26" s="498">
        <f>+'DP20'!$R$100</f>
        <v>0</v>
      </c>
      <c r="L26" s="484">
        <f>+'DP20'!$R$113</f>
        <v>0</v>
      </c>
      <c r="M26" s="484">
        <f>IF('DP20'!$R$125="JA",'DP20'!$R$127,'DP20'!$R$131)</f>
        <v>0</v>
      </c>
      <c r="N26" s="502">
        <f t="shared" si="10"/>
        <v>0</v>
      </c>
      <c r="O26" s="500">
        <f>+'DP20'!$I$176</f>
        <v>0</v>
      </c>
      <c r="P26" s="484">
        <f>+'DP20'!$I$177</f>
        <v>0</v>
      </c>
      <c r="Q26" s="501">
        <f t="shared" si="1"/>
        <v>0</v>
      </c>
      <c r="R26" s="484"/>
      <c r="S26" s="498">
        <f t="shared" si="2"/>
        <v>0</v>
      </c>
      <c r="T26" s="484">
        <f t="shared" si="3"/>
        <v>0</v>
      </c>
      <c r="U26" s="484">
        <f t="shared" si="4"/>
        <v>0</v>
      </c>
      <c r="V26" s="499">
        <f t="shared" si="5"/>
        <v>0</v>
      </c>
      <c r="W26" s="500">
        <f t="shared" si="6"/>
        <v>0</v>
      </c>
      <c r="X26" s="500">
        <f t="shared" si="7"/>
        <v>0</v>
      </c>
      <c r="Y26" s="501">
        <f t="shared" si="8"/>
        <v>0</v>
      </c>
    </row>
    <row r="27" spans="1:25" ht="15.5">
      <c r="A27" s="4" t="str">
        <f>+'DP21'!$B$1&amp;" - "&amp;'DP21'!$D$1&amp; " - " &amp;'DP21'!$B$12 &amp;" - "&amp;'DP21'!$B$14</f>
        <v xml:space="preserve">Deelproject - 21 -  - </v>
      </c>
      <c r="B27" s="497" t="str">
        <f>IF('DP21'!$V$17="Ja",'DP21'!$V$17,"NEE")</f>
        <v>NEE</v>
      </c>
      <c r="C27" s="498">
        <f>+'DP21'!$H$100</f>
        <v>0</v>
      </c>
      <c r="D27" s="484">
        <f>+'DP21'!$H$113</f>
        <v>0</v>
      </c>
      <c r="E27" s="484">
        <f>IF('DP21'!$H$125="JA",'DP21'!$H$127,'DP21'!$H$131)</f>
        <v>0</v>
      </c>
      <c r="F27" s="499">
        <f t="shared" si="9"/>
        <v>0</v>
      </c>
      <c r="G27" s="500">
        <f>+'DP21'!$H$176</f>
        <v>0</v>
      </c>
      <c r="H27" s="484">
        <f>+'DP21'!$H$177</f>
        <v>0</v>
      </c>
      <c r="I27" s="501">
        <f t="shared" si="0"/>
        <v>0</v>
      </c>
      <c r="J27" s="484"/>
      <c r="K27" s="498">
        <f>+'DP21'!$R$100</f>
        <v>0</v>
      </c>
      <c r="L27" s="484">
        <f>+'DP21'!$R$113</f>
        <v>0</v>
      </c>
      <c r="M27" s="484">
        <f>IF('DP21'!$R$125="JA",'DP21'!$R$127,'DP21'!$R$131)</f>
        <v>0</v>
      </c>
      <c r="N27" s="502">
        <f t="shared" si="10"/>
        <v>0</v>
      </c>
      <c r="O27" s="500">
        <f>+'DP21'!$I$176</f>
        <v>0</v>
      </c>
      <c r="P27" s="484">
        <f>+'DP21'!$I$177</f>
        <v>0</v>
      </c>
      <c r="Q27" s="501">
        <f t="shared" si="1"/>
        <v>0</v>
      </c>
      <c r="R27" s="484"/>
      <c r="S27" s="498">
        <f t="shared" si="2"/>
        <v>0</v>
      </c>
      <c r="T27" s="484">
        <f t="shared" si="3"/>
        <v>0</v>
      </c>
      <c r="U27" s="484">
        <f t="shared" si="4"/>
        <v>0</v>
      </c>
      <c r="V27" s="499">
        <f t="shared" si="5"/>
        <v>0</v>
      </c>
      <c r="W27" s="500">
        <f t="shared" si="6"/>
        <v>0</v>
      </c>
      <c r="X27" s="500">
        <f t="shared" si="7"/>
        <v>0</v>
      </c>
      <c r="Y27" s="501">
        <f t="shared" si="8"/>
        <v>0</v>
      </c>
    </row>
    <row r="28" spans="1:25" ht="15.5">
      <c r="A28" s="4" t="str">
        <f>+'DP22'!$B$1&amp;" - "&amp;'DP22'!$D$1&amp; " - " &amp;'DP22'!$B$12 &amp;" - "&amp;'DP22'!$B$14</f>
        <v xml:space="preserve">Deelproject - 22 -  - </v>
      </c>
      <c r="B28" s="497" t="str">
        <f>IF('DP22'!$V$17="Ja",'DP22'!$V$17,"NEE")</f>
        <v>NEE</v>
      </c>
      <c r="C28" s="498">
        <f>+'DP22'!$H$100</f>
        <v>0</v>
      </c>
      <c r="D28" s="484">
        <f>+'DP22'!$H$113</f>
        <v>0</v>
      </c>
      <c r="E28" s="484">
        <f>IF('DP22'!$H$125="JA",'DP22'!$H$127,'DP22'!$H$131)</f>
        <v>0</v>
      </c>
      <c r="F28" s="499">
        <f t="shared" si="9"/>
        <v>0</v>
      </c>
      <c r="G28" s="500">
        <f>+'DP22'!$H$176</f>
        <v>0</v>
      </c>
      <c r="H28" s="484">
        <f>+'DP22'!$H$177</f>
        <v>0</v>
      </c>
      <c r="I28" s="501">
        <f t="shared" si="0"/>
        <v>0</v>
      </c>
      <c r="J28" s="484"/>
      <c r="K28" s="498">
        <f>+'DP22'!$R$100</f>
        <v>0</v>
      </c>
      <c r="L28" s="484">
        <f>+'DP22'!$R$113</f>
        <v>0</v>
      </c>
      <c r="M28" s="484">
        <f>IF('DP22'!$R$125="JA",'DP22'!$R$127,'DP22'!$R$131)</f>
        <v>0</v>
      </c>
      <c r="N28" s="502">
        <f t="shared" si="10"/>
        <v>0</v>
      </c>
      <c r="O28" s="500">
        <f>+'DP22'!$I$176</f>
        <v>0</v>
      </c>
      <c r="P28" s="484">
        <f>+'DP22'!$I$177</f>
        <v>0</v>
      </c>
      <c r="Q28" s="501">
        <f t="shared" si="1"/>
        <v>0</v>
      </c>
      <c r="R28" s="484"/>
      <c r="S28" s="498">
        <f t="shared" si="2"/>
        <v>0</v>
      </c>
      <c r="T28" s="484">
        <f t="shared" si="3"/>
        <v>0</v>
      </c>
      <c r="U28" s="484">
        <f t="shared" si="4"/>
        <v>0</v>
      </c>
      <c r="V28" s="499">
        <f t="shared" si="5"/>
        <v>0</v>
      </c>
      <c r="W28" s="500">
        <f t="shared" si="6"/>
        <v>0</v>
      </c>
      <c r="X28" s="500">
        <f t="shared" si="7"/>
        <v>0</v>
      </c>
      <c r="Y28" s="501">
        <f t="shared" si="8"/>
        <v>0</v>
      </c>
    </row>
    <row r="29" spans="1:25" ht="15.5">
      <c r="A29" s="4" t="str">
        <f>+'DP23'!$B$1&amp;" - "&amp;'DP23'!$D$1&amp; " - " &amp;'DP23'!$B$12 &amp;" - "&amp;'DP23'!$B$14</f>
        <v xml:space="preserve">Deelproject - 23 -  - </v>
      </c>
      <c r="B29" s="497" t="str">
        <f>IF('DP23'!$V$17="Ja",'DP23'!$V$17,"NEE")</f>
        <v>NEE</v>
      </c>
      <c r="C29" s="498">
        <f>+'DP23'!$H$100</f>
        <v>0</v>
      </c>
      <c r="D29" s="484">
        <f>+'DP23'!$H$113</f>
        <v>0</v>
      </c>
      <c r="E29" s="484">
        <f>IF('DP23'!$H$125="JA",'DP23'!$H$127,'DP23'!$H$131)</f>
        <v>0</v>
      </c>
      <c r="F29" s="499">
        <f t="shared" si="9"/>
        <v>0</v>
      </c>
      <c r="G29" s="500">
        <f>+'DP23'!$H$176</f>
        <v>0</v>
      </c>
      <c r="H29" s="484">
        <f>+'DP23'!$H$177</f>
        <v>0</v>
      </c>
      <c r="I29" s="501">
        <f t="shared" si="0"/>
        <v>0</v>
      </c>
      <c r="J29" s="484"/>
      <c r="K29" s="498">
        <f>+'DP23'!$R$100</f>
        <v>0</v>
      </c>
      <c r="L29" s="484">
        <f>+'DP23'!$R$113</f>
        <v>0</v>
      </c>
      <c r="M29" s="484">
        <f>IF('DP23'!$R$125="JA",'DP23'!$R$127,'DP23'!$R$131)</f>
        <v>0</v>
      </c>
      <c r="N29" s="502">
        <f t="shared" si="10"/>
        <v>0</v>
      </c>
      <c r="O29" s="500">
        <f>+'DP23'!$I$176</f>
        <v>0</v>
      </c>
      <c r="P29" s="484">
        <f>+'DP23'!$I$177</f>
        <v>0</v>
      </c>
      <c r="Q29" s="501">
        <f t="shared" si="1"/>
        <v>0</v>
      </c>
      <c r="R29" s="484"/>
      <c r="S29" s="498">
        <f t="shared" si="2"/>
        <v>0</v>
      </c>
      <c r="T29" s="484">
        <f t="shared" si="3"/>
        <v>0</v>
      </c>
      <c r="U29" s="484">
        <f t="shared" si="4"/>
        <v>0</v>
      </c>
      <c r="V29" s="499">
        <f t="shared" si="5"/>
        <v>0</v>
      </c>
      <c r="W29" s="500">
        <f t="shared" si="6"/>
        <v>0</v>
      </c>
      <c r="X29" s="500">
        <f t="shared" si="7"/>
        <v>0</v>
      </c>
      <c r="Y29" s="501">
        <f t="shared" si="8"/>
        <v>0</v>
      </c>
    </row>
    <row r="30" spans="1:25" ht="15.5">
      <c r="A30" s="4" t="str">
        <f>+'DP24'!$B$1&amp;" - "&amp;'DP24'!$D$1&amp; " - " &amp;'DP24'!$B$12 &amp;" - "&amp;'DP24'!$B$14</f>
        <v xml:space="preserve">Deelproject - 24 -  - </v>
      </c>
      <c r="B30" s="497" t="str">
        <f>IF('DP24'!$V$17="Ja",'DP24'!$V$17,"NEE")</f>
        <v>NEE</v>
      </c>
      <c r="C30" s="498">
        <f>+'DP24'!$H$100</f>
        <v>0</v>
      </c>
      <c r="D30" s="484">
        <f>+'DP24'!$H$113</f>
        <v>0</v>
      </c>
      <c r="E30" s="484">
        <f>IF('DP24'!$H$125="JA",'DP24'!$H$127,'DP24'!$H$131)</f>
        <v>0</v>
      </c>
      <c r="F30" s="499">
        <f t="shared" si="9"/>
        <v>0</v>
      </c>
      <c r="G30" s="500">
        <f>+'DP24'!$H$176</f>
        <v>0</v>
      </c>
      <c r="H30" s="484">
        <f>+'DP24'!$H$177</f>
        <v>0</v>
      </c>
      <c r="I30" s="501">
        <f t="shared" si="0"/>
        <v>0</v>
      </c>
      <c r="J30" s="484"/>
      <c r="K30" s="498">
        <f>+'DP24'!$R$100</f>
        <v>0</v>
      </c>
      <c r="L30" s="484">
        <f>+'DP24'!$R$113</f>
        <v>0</v>
      </c>
      <c r="M30" s="484">
        <f>IF('DP24'!$R$125="JA",'DP24'!$R$127,'DP24'!$R$131)</f>
        <v>0</v>
      </c>
      <c r="N30" s="502">
        <f t="shared" si="10"/>
        <v>0</v>
      </c>
      <c r="O30" s="500">
        <f>+'DP24'!$I$176</f>
        <v>0</v>
      </c>
      <c r="P30" s="484">
        <f>+'DP24'!$I$177</f>
        <v>0</v>
      </c>
      <c r="Q30" s="501">
        <f t="shared" si="1"/>
        <v>0</v>
      </c>
      <c r="R30" s="484"/>
      <c r="S30" s="498">
        <f t="shared" si="2"/>
        <v>0</v>
      </c>
      <c r="T30" s="484">
        <f t="shared" si="3"/>
        <v>0</v>
      </c>
      <c r="U30" s="484">
        <f t="shared" si="4"/>
        <v>0</v>
      </c>
      <c r="V30" s="499">
        <f t="shared" si="5"/>
        <v>0</v>
      </c>
      <c r="W30" s="500">
        <f t="shared" si="6"/>
        <v>0</v>
      </c>
      <c r="X30" s="500">
        <f t="shared" si="7"/>
        <v>0</v>
      </c>
      <c r="Y30" s="501">
        <f t="shared" si="8"/>
        <v>0</v>
      </c>
    </row>
    <row r="31" spans="1:25" ht="15.5">
      <c r="A31" s="4" t="str">
        <f>+'DP25'!$B$1&amp;" - "&amp;'DP25'!$D$1&amp; " - " &amp;'DP25'!$B$12 &amp;" - "&amp;'DP25'!$B$14</f>
        <v xml:space="preserve">Deelproject - 25 -  - </v>
      </c>
      <c r="B31" s="497" t="str">
        <f>IF('DP25'!$V$17="Ja",'DP25'!$V$17,"NEE")</f>
        <v>NEE</v>
      </c>
      <c r="C31" s="498">
        <f>+'DP25'!$H$100</f>
        <v>0</v>
      </c>
      <c r="D31" s="484">
        <f>+'DP25'!$H$113</f>
        <v>0</v>
      </c>
      <c r="E31" s="484">
        <f>IF('DP25'!$H$125="JA",'DP25'!$H$127,'DP25'!$H$131)</f>
        <v>0</v>
      </c>
      <c r="F31" s="499">
        <f t="shared" ref="F31:F42" si="11">SUM(C31:E31)</f>
        <v>0</v>
      </c>
      <c r="G31" s="500">
        <f>+'DP25'!$H$176</f>
        <v>0</v>
      </c>
      <c r="H31" s="484">
        <f>+'DP25'!$H$177</f>
        <v>0</v>
      </c>
      <c r="I31" s="501">
        <f t="shared" si="0"/>
        <v>0</v>
      </c>
      <c r="J31" s="484"/>
      <c r="K31" s="498">
        <f>+'DP25'!$R$100</f>
        <v>0</v>
      </c>
      <c r="L31" s="484">
        <f>+'DP25'!$R$113</f>
        <v>0</v>
      </c>
      <c r="M31" s="484">
        <f>IF('DP25'!$R$125="JA",'DP25'!$R$127,'DP25'!$R$131)</f>
        <v>0</v>
      </c>
      <c r="N31" s="502">
        <f t="shared" ref="N31:N42" si="12">SUM(K31:M31)</f>
        <v>0</v>
      </c>
      <c r="O31" s="500">
        <f>+'DP25'!$I$176</f>
        <v>0</v>
      </c>
      <c r="P31" s="484">
        <f>+'DP25'!$I$177</f>
        <v>0</v>
      </c>
      <c r="Q31" s="501">
        <f t="shared" si="1"/>
        <v>0</v>
      </c>
      <c r="R31" s="484"/>
      <c r="S31" s="498">
        <f t="shared" si="2"/>
        <v>0</v>
      </c>
      <c r="T31" s="484">
        <f t="shared" si="3"/>
        <v>0</v>
      </c>
      <c r="U31" s="484">
        <f t="shared" si="4"/>
        <v>0</v>
      </c>
      <c r="V31" s="499">
        <f t="shared" si="5"/>
        <v>0</v>
      </c>
      <c r="W31" s="500">
        <f t="shared" si="6"/>
        <v>0</v>
      </c>
      <c r="X31" s="500">
        <f t="shared" si="7"/>
        <v>0</v>
      </c>
      <c r="Y31" s="501">
        <f t="shared" si="8"/>
        <v>0</v>
      </c>
    </row>
    <row r="32" spans="1:25" ht="15.5">
      <c r="A32" s="4" t="str">
        <f>+'DP26'!$B$1&amp;" - "&amp;'DP26'!$D$1&amp; " - " &amp;'DP26'!$B$12 &amp;" - "&amp;'DP26'!$B$14</f>
        <v xml:space="preserve">Deelproject - 26 -  - </v>
      </c>
      <c r="B32" s="497" t="str">
        <f>IF('DP26'!$V$17="Ja",'DP26'!$V$17,"NEE")</f>
        <v>NEE</v>
      </c>
      <c r="C32" s="498">
        <f>+'DP26'!$H$100</f>
        <v>0</v>
      </c>
      <c r="D32" s="484">
        <f>+'DP26'!$H$113</f>
        <v>0</v>
      </c>
      <c r="E32" s="484">
        <f>IF('DP26'!$H$125="JA",'DP26'!$H$127,'DP26'!$H$131)</f>
        <v>0</v>
      </c>
      <c r="F32" s="499">
        <f t="shared" si="11"/>
        <v>0</v>
      </c>
      <c r="G32" s="500">
        <f>+'DP26'!$H$176</f>
        <v>0</v>
      </c>
      <c r="H32" s="484">
        <f>+'DP26'!$H$177</f>
        <v>0</v>
      </c>
      <c r="I32" s="501">
        <f t="shared" si="0"/>
        <v>0</v>
      </c>
      <c r="J32" s="484"/>
      <c r="K32" s="498">
        <f>+'DP26'!$R$100</f>
        <v>0</v>
      </c>
      <c r="L32" s="484">
        <f>+'DP26'!$R$113</f>
        <v>0</v>
      </c>
      <c r="M32" s="484">
        <f>IF('DP26'!$R$125="JA",'DP26'!$R$127,'DP26'!$R$131)</f>
        <v>0</v>
      </c>
      <c r="N32" s="502">
        <f t="shared" si="12"/>
        <v>0</v>
      </c>
      <c r="O32" s="500">
        <f>+'DP26'!$I$176</f>
        <v>0</v>
      </c>
      <c r="P32" s="484">
        <f>+'DP26'!$I$177</f>
        <v>0</v>
      </c>
      <c r="Q32" s="501">
        <f t="shared" si="1"/>
        <v>0</v>
      </c>
      <c r="R32" s="484"/>
      <c r="S32" s="498">
        <f t="shared" si="2"/>
        <v>0</v>
      </c>
      <c r="T32" s="484">
        <f t="shared" si="3"/>
        <v>0</v>
      </c>
      <c r="U32" s="484">
        <f t="shared" si="4"/>
        <v>0</v>
      </c>
      <c r="V32" s="499">
        <f t="shared" si="5"/>
        <v>0</v>
      </c>
      <c r="W32" s="500">
        <f t="shared" si="6"/>
        <v>0</v>
      </c>
      <c r="X32" s="500">
        <f t="shared" si="7"/>
        <v>0</v>
      </c>
      <c r="Y32" s="501">
        <f t="shared" si="8"/>
        <v>0</v>
      </c>
    </row>
    <row r="33" spans="1:25" ht="15.5">
      <c r="A33" s="4" t="str">
        <f>+'DP27'!$B$1&amp;" - "&amp;'DP27'!$D$1&amp; " - " &amp;'DP27'!$B$12 &amp;" - "&amp;'DP27'!$B$14</f>
        <v xml:space="preserve">Deelproject - 27 -  - </v>
      </c>
      <c r="B33" s="497" t="str">
        <f>IF('DP27'!$V$17="Ja",'DP27'!$V$17,"NEE")</f>
        <v>NEE</v>
      </c>
      <c r="C33" s="498">
        <f>+'DP27'!$H$100</f>
        <v>0</v>
      </c>
      <c r="D33" s="484">
        <f>+'DP27'!$H$113</f>
        <v>0</v>
      </c>
      <c r="E33" s="484">
        <f>IF('DP27'!$H$125="JA",'DP27'!$H$127,'DP27'!$H$131)</f>
        <v>0</v>
      </c>
      <c r="F33" s="499">
        <f t="shared" si="11"/>
        <v>0</v>
      </c>
      <c r="G33" s="500">
        <f>+'DP27'!$H$176</f>
        <v>0</v>
      </c>
      <c r="H33" s="484">
        <f>+'DP27'!$H$177</f>
        <v>0</v>
      </c>
      <c r="I33" s="501">
        <f t="shared" si="0"/>
        <v>0</v>
      </c>
      <c r="J33" s="484"/>
      <c r="K33" s="498">
        <f>+'DP27'!$R$100</f>
        <v>0</v>
      </c>
      <c r="L33" s="484">
        <f>+'DP27'!$R$113</f>
        <v>0</v>
      </c>
      <c r="M33" s="484">
        <f>IF('DP27'!$R$125="JA",'DP27'!$R$127,'DP27'!$R$131)</f>
        <v>0</v>
      </c>
      <c r="N33" s="502">
        <f t="shared" si="12"/>
        <v>0</v>
      </c>
      <c r="O33" s="500">
        <f>+'DP27'!$I$176</f>
        <v>0</v>
      </c>
      <c r="P33" s="484">
        <f>+'DP27'!$I$177</f>
        <v>0</v>
      </c>
      <c r="Q33" s="501">
        <f t="shared" si="1"/>
        <v>0</v>
      </c>
      <c r="R33" s="484"/>
      <c r="S33" s="498">
        <f t="shared" si="2"/>
        <v>0</v>
      </c>
      <c r="T33" s="484">
        <f t="shared" si="3"/>
        <v>0</v>
      </c>
      <c r="U33" s="484">
        <f t="shared" si="4"/>
        <v>0</v>
      </c>
      <c r="V33" s="499">
        <f t="shared" si="5"/>
        <v>0</v>
      </c>
      <c r="W33" s="500">
        <f t="shared" si="6"/>
        <v>0</v>
      </c>
      <c r="X33" s="500">
        <f t="shared" si="7"/>
        <v>0</v>
      </c>
      <c r="Y33" s="501">
        <f t="shared" si="8"/>
        <v>0</v>
      </c>
    </row>
    <row r="34" spans="1:25" ht="15.5">
      <c r="A34" s="4" t="str">
        <f>+'DP28'!$B$1&amp;" - "&amp;'DP28'!$D$1&amp; " - " &amp;'DP28'!$B$12 &amp;" - "&amp;'DP28'!$B$14</f>
        <v xml:space="preserve">Deelproject - 28 -  - </v>
      </c>
      <c r="B34" s="497" t="str">
        <f>IF('DP28'!$V$17="Ja",'DP28'!$V$17,"NEE")</f>
        <v>NEE</v>
      </c>
      <c r="C34" s="498">
        <f>+'DP28'!$H$100</f>
        <v>0</v>
      </c>
      <c r="D34" s="484">
        <f>+'DP28'!$H$113</f>
        <v>0</v>
      </c>
      <c r="E34" s="484">
        <f>IF('DP28'!$H$125="JA",'DP28'!$H$127,'DP28'!$H$131)</f>
        <v>0</v>
      </c>
      <c r="F34" s="499">
        <f t="shared" si="11"/>
        <v>0</v>
      </c>
      <c r="G34" s="500">
        <f>+'DP28'!$H$176</f>
        <v>0</v>
      </c>
      <c r="H34" s="484">
        <f>+'DP28'!$H$177</f>
        <v>0</v>
      </c>
      <c r="I34" s="501">
        <f t="shared" si="0"/>
        <v>0</v>
      </c>
      <c r="J34" s="484"/>
      <c r="K34" s="498">
        <f>+'DP28'!$R$100</f>
        <v>0</v>
      </c>
      <c r="L34" s="484">
        <f>+'DP28'!$R$113</f>
        <v>0</v>
      </c>
      <c r="M34" s="484">
        <f>IF('DP28'!$R$125="JA",'DP28'!$R$127,'DP28'!$R$131)</f>
        <v>0</v>
      </c>
      <c r="N34" s="502">
        <f t="shared" si="12"/>
        <v>0</v>
      </c>
      <c r="O34" s="500">
        <f>+'DP28'!$I$176</f>
        <v>0</v>
      </c>
      <c r="P34" s="484">
        <f>+'DP28'!$I$177</f>
        <v>0</v>
      </c>
      <c r="Q34" s="501">
        <f t="shared" si="1"/>
        <v>0</v>
      </c>
      <c r="R34" s="484"/>
      <c r="S34" s="498">
        <f t="shared" si="2"/>
        <v>0</v>
      </c>
      <c r="T34" s="484">
        <f t="shared" si="3"/>
        <v>0</v>
      </c>
      <c r="U34" s="484">
        <f t="shared" si="4"/>
        <v>0</v>
      </c>
      <c r="V34" s="499">
        <f t="shared" si="5"/>
        <v>0</v>
      </c>
      <c r="W34" s="500">
        <f t="shared" si="6"/>
        <v>0</v>
      </c>
      <c r="X34" s="500">
        <f t="shared" si="7"/>
        <v>0</v>
      </c>
      <c r="Y34" s="501">
        <f t="shared" si="8"/>
        <v>0</v>
      </c>
    </row>
    <row r="35" spans="1:25" ht="15.5">
      <c r="A35" s="4" t="str">
        <f>+'DP29'!$B$1&amp;" - "&amp;'DP29'!$D$1&amp; " - " &amp;'DP29'!$B$12 &amp;" - "&amp;'DP29'!$B$14</f>
        <v xml:space="preserve">Deelproject - 29 -  - </v>
      </c>
      <c r="B35" s="497" t="str">
        <f>IF('DP29'!$V$17="Ja",'DP29'!$V$17,"NEE")</f>
        <v>NEE</v>
      </c>
      <c r="C35" s="498">
        <f>+'DP29'!$H$100</f>
        <v>0</v>
      </c>
      <c r="D35" s="484">
        <f>+'DP29'!$H$113</f>
        <v>0</v>
      </c>
      <c r="E35" s="484">
        <f>IF('DP29'!$H$125="JA",'DP29'!$H$127,'DP29'!$H$131)</f>
        <v>0</v>
      </c>
      <c r="F35" s="499">
        <f t="shared" si="11"/>
        <v>0</v>
      </c>
      <c r="G35" s="500">
        <f>+'DP29'!$H$176</f>
        <v>0</v>
      </c>
      <c r="H35" s="484">
        <f>+'DP29'!$H$177</f>
        <v>0</v>
      </c>
      <c r="I35" s="501">
        <f t="shared" si="0"/>
        <v>0</v>
      </c>
      <c r="J35" s="484"/>
      <c r="K35" s="498">
        <f>+'DP29'!$R$100</f>
        <v>0</v>
      </c>
      <c r="L35" s="484">
        <f>+'DP29'!$R$113</f>
        <v>0</v>
      </c>
      <c r="M35" s="484">
        <f>IF('DP29'!$R$125="JA",'DP29'!$R$127,'DP29'!$R$131)</f>
        <v>0</v>
      </c>
      <c r="N35" s="502">
        <f t="shared" si="12"/>
        <v>0</v>
      </c>
      <c r="O35" s="500">
        <f>+'DP29'!$I$176</f>
        <v>0</v>
      </c>
      <c r="P35" s="484">
        <f>+'DP29'!$I$177</f>
        <v>0</v>
      </c>
      <c r="Q35" s="501">
        <f t="shared" si="1"/>
        <v>0</v>
      </c>
      <c r="R35" s="484"/>
      <c r="S35" s="498">
        <f t="shared" si="2"/>
        <v>0</v>
      </c>
      <c r="T35" s="484">
        <f t="shared" si="3"/>
        <v>0</v>
      </c>
      <c r="U35" s="484">
        <f t="shared" si="4"/>
        <v>0</v>
      </c>
      <c r="V35" s="499">
        <f t="shared" si="5"/>
        <v>0</v>
      </c>
      <c r="W35" s="500">
        <f t="shared" si="6"/>
        <v>0</v>
      </c>
      <c r="X35" s="500">
        <f t="shared" si="7"/>
        <v>0</v>
      </c>
      <c r="Y35" s="501">
        <f t="shared" si="8"/>
        <v>0</v>
      </c>
    </row>
    <row r="36" spans="1:25" ht="15.5">
      <c r="A36" s="4" t="str">
        <f>+'DP30'!$B$1&amp;" - "&amp;'DP30'!$D$1&amp; " - " &amp;'DP30'!$B$12 &amp;" - "&amp;'DP30'!$B$14</f>
        <v xml:space="preserve">Deelproject - 30 -  - </v>
      </c>
      <c r="B36" s="497" t="str">
        <f>IF('DP30'!$V$17="Ja",'DP30'!$V$17,"NEE")</f>
        <v>NEE</v>
      </c>
      <c r="C36" s="498">
        <f>+'DP30'!$H$100</f>
        <v>0</v>
      </c>
      <c r="D36" s="484">
        <f>+'DP30'!$H$113</f>
        <v>0</v>
      </c>
      <c r="E36" s="484">
        <f>IF('DP30'!$H$125="JA",'DP30'!$H$127,'DP30'!$H$131)</f>
        <v>0</v>
      </c>
      <c r="F36" s="499">
        <f t="shared" si="11"/>
        <v>0</v>
      </c>
      <c r="G36" s="500">
        <f>+'DP30'!$H$176</f>
        <v>0</v>
      </c>
      <c r="H36" s="484">
        <f>+'DP30'!$H$177</f>
        <v>0</v>
      </c>
      <c r="I36" s="501">
        <f t="shared" si="0"/>
        <v>0</v>
      </c>
      <c r="J36" s="484"/>
      <c r="K36" s="498">
        <f>+'DP30'!$R$100</f>
        <v>0</v>
      </c>
      <c r="L36" s="484">
        <f>+'DP30'!$R$113</f>
        <v>0</v>
      </c>
      <c r="M36" s="484">
        <f>IF('DP30'!$R$125="JA",'DP30'!$R$127,'DP30'!$R$131)</f>
        <v>0</v>
      </c>
      <c r="N36" s="502">
        <f t="shared" si="12"/>
        <v>0</v>
      </c>
      <c r="O36" s="500">
        <f>+'DP30'!$I$176</f>
        <v>0</v>
      </c>
      <c r="P36" s="484">
        <f>+'DP30'!$I$177</f>
        <v>0</v>
      </c>
      <c r="Q36" s="501">
        <f t="shared" si="1"/>
        <v>0</v>
      </c>
      <c r="R36" s="484"/>
      <c r="S36" s="498">
        <f t="shared" si="2"/>
        <v>0</v>
      </c>
      <c r="T36" s="484">
        <f t="shared" si="3"/>
        <v>0</v>
      </c>
      <c r="U36" s="484">
        <f t="shared" si="4"/>
        <v>0</v>
      </c>
      <c r="V36" s="499">
        <f t="shared" si="5"/>
        <v>0</v>
      </c>
      <c r="W36" s="500">
        <f t="shared" si="6"/>
        <v>0</v>
      </c>
      <c r="X36" s="500">
        <f t="shared" si="7"/>
        <v>0</v>
      </c>
      <c r="Y36" s="501">
        <f t="shared" si="8"/>
        <v>0</v>
      </c>
    </row>
    <row r="37" spans="1:25" ht="15.5">
      <c r="A37" s="4" t="str">
        <f>+'DP31'!$B$1&amp;" - "&amp;'DP31'!$D$1&amp; " - " &amp;'DP31'!$B$12 &amp;" - "&amp;'DP31'!$B$14</f>
        <v xml:space="preserve">Deelproject - 31 -  - </v>
      </c>
      <c r="B37" s="497" t="str">
        <f>IF('DP31'!$V$17="Ja",'DP31'!$V$17,"NEE")</f>
        <v>NEE</v>
      </c>
      <c r="C37" s="498">
        <f>+'DP31'!$H$100</f>
        <v>0</v>
      </c>
      <c r="D37" s="484">
        <f>+'DP31'!$H$113</f>
        <v>0</v>
      </c>
      <c r="E37" s="484">
        <f>IF('DP31'!$H$125="JA",'DP31'!$H$127,'DP31'!$H$131)</f>
        <v>0</v>
      </c>
      <c r="F37" s="499">
        <f t="shared" si="11"/>
        <v>0</v>
      </c>
      <c r="G37" s="500">
        <f>+'DP31'!$H$176</f>
        <v>0</v>
      </c>
      <c r="H37" s="484">
        <f>+'DP31'!$H$177</f>
        <v>0</v>
      </c>
      <c r="I37" s="501">
        <f t="shared" si="0"/>
        <v>0</v>
      </c>
      <c r="J37" s="484"/>
      <c r="K37" s="498">
        <f>+'DP31'!$R$100</f>
        <v>0</v>
      </c>
      <c r="L37" s="484">
        <f>+'DP31'!$R$113</f>
        <v>0</v>
      </c>
      <c r="M37" s="484">
        <f>IF('DP31'!$R$125="JA",'DP31'!$R$127,'DP31'!$R$131)</f>
        <v>0</v>
      </c>
      <c r="N37" s="502">
        <f t="shared" si="12"/>
        <v>0</v>
      </c>
      <c r="O37" s="500">
        <f>+'DP31'!$I$176</f>
        <v>0</v>
      </c>
      <c r="P37" s="484">
        <f>+'DP31'!$I$177</f>
        <v>0</v>
      </c>
      <c r="Q37" s="501">
        <f t="shared" si="1"/>
        <v>0</v>
      </c>
      <c r="R37" s="484"/>
      <c r="S37" s="498">
        <f t="shared" si="2"/>
        <v>0</v>
      </c>
      <c r="T37" s="484">
        <f t="shared" si="3"/>
        <v>0</v>
      </c>
      <c r="U37" s="484">
        <f t="shared" si="4"/>
        <v>0</v>
      </c>
      <c r="V37" s="499">
        <f t="shared" si="5"/>
        <v>0</v>
      </c>
      <c r="W37" s="500">
        <f t="shared" si="6"/>
        <v>0</v>
      </c>
      <c r="X37" s="500">
        <f t="shared" si="7"/>
        <v>0</v>
      </c>
      <c r="Y37" s="501">
        <f t="shared" si="8"/>
        <v>0</v>
      </c>
    </row>
    <row r="38" spans="1:25" ht="15.5">
      <c r="A38" s="4" t="str">
        <f>+'DP32'!$B$1&amp;" - "&amp;'DP32'!$D$1&amp; " - " &amp;'DP32'!$B$12 &amp;" - "&amp;'DP32'!$B$14</f>
        <v xml:space="preserve">Deelproject - 32 -  - </v>
      </c>
      <c r="B38" s="497" t="str">
        <f>IF('DP32'!$V$17="Ja",'DP32'!$V$17,"NEE")</f>
        <v>NEE</v>
      </c>
      <c r="C38" s="498">
        <f>+'DP32'!$H$100</f>
        <v>0</v>
      </c>
      <c r="D38" s="484">
        <f>+'DP32'!$H$113</f>
        <v>0</v>
      </c>
      <c r="E38" s="484">
        <f>IF('DP32'!$H$125="JA",'DP32'!$H$127,'DP32'!$H$131)</f>
        <v>0</v>
      </c>
      <c r="F38" s="499">
        <f t="shared" si="11"/>
        <v>0</v>
      </c>
      <c r="G38" s="500">
        <f>+'DP32'!$H$176</f>
        <v>0</v>
      </c>
      <c r="H38" s="484">
        <f>+'DP32'!$H$177</f>
        <v>0</v>
      </c>
      <c r="I38" s="501">
        <f t="shared" si="0"/>
        <v>0</v>
      </c>
      <c r="J38" s="484"/>
      <c r="K38" s="498">
        <f>+'DP32'!$R$100</f>
        <v>0</v>
      </c>
      <c r="L38" s="484">
        <f>+'DP32'!$R$113</f>
        <v>0</v>
      </c>
      <c r="M38" s="484">
        <f>IF('DP32'!$R$125="JA",'DP32'!$R$127,'DP32'!$R$131)</f>
        <v>0</v>
      </c>
      <c r="N38" s="502">
        <f t="shared" si="12"/>
        <v>0</v>
      </c>
      <c r="O38" s="500">
        <f>+'DP32'!$I$176</f>
        <v>0</v>
      </c>
      <c r="P38" s="484">
        <f>+'DP32'!$I$177</f>
        <v>0</v>
      </c>
      <c r="Q38" s="501">
        <f t="shared" si="1"/>
        <v>0</v>
      </c>
      <c r="R38" s="484"/>
      <c r="S38" s="498">
        <f t="shared" si="2"/>
        <v>0</v>
      </c>
      <c r="T38" s="484">
        <f t="shared" si="3"/>
        <v>0</v>
      </c>
      <c r="U38" s="484">
        <f t="shared" si="4"/>
        <v>0</v>
      </c>
      <c r="V38" s="499">
        <f t="shared" si="5"/>
        <v>0</v>
      </c>
      <c r="W38" s="500">
        <f t="shared" si="6"/>
        <v>0</v>
      </c>
      <c r="X38" s="500">
        <f t="shared" si="7"/>
        <v>0</v>
      </c>
      <c r="Y38" s="501">
        <f t="shared" si="8"/>
        <v>0</v>
      </c>
    </row>
    <row r="39" spans="1:25" ht="15.5">
      <c r="A39" s="4" t="str">
        <f>+'DP33'!$B$1&amp;" - "&amp;'DP33'!$D$1&amp; " - " &amp;'DP33'!$B$12 &amp;" - "&amp;'DP33'!$B$14</f>
        <v xml:space="preserve">Deelproject - 33 -  - </v>
      </c>
      <c r="B39" s="497" t="str">
        <f>IF('DP33'!$V$17="Ja",'DP33'!$V$17,"NEE")</f>
        <v>NEE</v>
      </c>
      <c r="C39" s="498">
        <f>+'DP33'!$H$100</f>
        <v>0</v>
      </c>
      <c r="D39" s="484">
        <f>+'DP33'!$H$113</f>
        <v>0</v>
      </c>
      <c r="E39" s="484">
        <f>IF('DP33'!$H$125="JA",'DP33'!$H$127,'DP33'!$H$131)</f>
        <v>0</v>
      </c>
      <c r="F39" s="499">
        <f t="shared" si="11"/>
        <v>0</v>
      </c>
      <c r="G39" s="500">
        <f>+'DP33'!$H$176</f>
        <v>0</v>
      </c>
      <c r="H39" s="484">
        <f>+'DP33'!$H$177</f>
        <v>0</v>
      </c>
      <c r="I39" s="501">
        <f t="shared" si="0"/>
        <v>0</v>
      </c>
      <c r="J39" s="484"/>
      <c r="K39" s="498">
        <f>+'DP33'!$R$100</f>
        <v>0</v>
      </c>
      <c r="L39" s="484">
        <f>+'DP33'!$R$113</f>
        <v>0</v>
      </c>
      <c r="M39" s="484">
        <f>IF('DP33'!$R$125="JA",'DP33'!$R$127,'DP33'!$R$131)</f>
        <v>0</v>
      </c>
      <c r="N39" s="502">
        <f t="shared" si="12"/>
        <v>0</v>
      </c>
      <c r="O39" s="500">
        <f>+'DP33'!$I$176</f>
        <v>0</v>
      </c>
      <c r="P39" s="484">
        <f>+'DP33'!$I$177</f>
        <v>0</v>
      </c>
      <c r="Q39" s="501">
        <f t="shared" si="1"/>
        <v>0</v>
      </c>
      <c r="R39" s="484"/>
      <c r="S39" s="498">
        <f t="shared" si="2"/>
        <v>0</v>
      </c>
      <c r="T39" s="484">
        <f t="shared" si="3"/>
        <v>0</v>
      </c>
      <c r="U39" s="484">
        <f t="shared" si="4"/>
        <v>0</v>
      </c>
      <c r="V39" s="499">
        <f t="shared" si="5"/>
        <v>0</v>
      </c>
      <c r="W39" s="500">
        <f t="shared" si="6"/>
        <v>0</v>
      </c>
      <c r="X39" s="500">
        <f t="shared" si="7"/>
        <v>0</v>
      </c>
      <c r="Y39" s="501">
        <f t="shared" si="8"/>
        <v>0</v>
      </c>
    </row>
    <row r="40" spans="1:25" ht="15.5">
      <c r="A40" s="4" t="str">
        <f>+'DP34'!$B$1&amp;" - "&amp;'DP34'!$D$1&amp; " - " &amp;'DP34'!$B$12 &amp;" - "&amp;'DP34'!$B$14</f>
        <v xml:space="preserve">Deelproject - 34 -  - </v>
      </c>
      <c r="B40" s="497" t="str">
        <f>IF('DP34'!$V$17="Ja",'DP34'!$V$17,"NEE")</f>
        <v>NEE</v>
      </c>
      <c r="C40" s="498">
        <f>+'DP34'!$H$100</f>
        <v>0</v>
      </c>
      <c r="D40" s="484">
        <f>+'DP34'!$H$113</f>
        <v>0</v>
      </c>
      <c r="E40" s="484">
        <f>IF('DP34'!$H$125="JA",'DP34'!$H$127,'DP34'!$H$131)</f>
        <v>0</v>
      </c>
      <c r="F40" s="499">
        <f t="shared" si="11"/>
        <v>0</v>
      </c>
      <c r="G40" s="500">
        <f>+'DP34'!$H$176</f>
        <v>0</v>
      </c>
      <c r="H40" s="484">
        <f>+'DP34'!$H$177</f>
        <v>0</v>
      </c>
      <c r="I40" s="501">
        <f t="shared" si="0"/>
        <v>0</v>
      </c>
      <c r="J40" s="484"/>
      <c r="K40" s="498">
        <f>+'DP34'!$R$100</f>
        <v>0</v>
      </c>
      <c r="L40" s="484">
        <f>+'DP34'!$R$113</f>
        <v>0</v>
      </c>
      <c r="M40" s="484">
        <f>IF('DP34'!$R$125="JA",'DP34'!$R$127,'DP34'!$R$131)</f>
        <v>0</v>
      </c>
      <c r="N40" s="502">
        <f t="shared" si="12"/>
        <v>0</v>
      </c>
      <c r="O40" s="500">
        <f>+'DP34'!$I$176</f>
        <v>0</v>
      </c>
      <c r="P40" s="484">
        <f>+'DP34'!$I$177</f>
        <v>0</v>
      </c>
      <c r="Q40" s="501">
        <f t="shared" si="1"/>
        <v>0</v>
      </c>
      <c r="R40" s="484"/>
      <c r="S40" s="498">
        <f t="shared" si="2"/>
        <v>0</v>
      </c>
      <c r="T40" s="484">
        <f t="shared" si="3"/>
        <v>0</v>
      </c>
      <c r="U40" s="484">
        <f t="shared" si="4"/>
        <v>0</v>
      </c>
      <c r="V40" s="499">
        <f t="shared" si="5"/>
        <v>0</v>
      </c>
      <c r="W40" s="500">
        <f t="shared" si="6"/>
        <v>0</v>
      </c>
      <c r="X40" s="500">
        <f t="shared" si="7"/>
        <v>0</v>
      </c>
      <c r="Y40" s="501">
        <f t="shared" si="8"/>
        <v>0</v>
      </c>
    </row>
    <row r="41" spans="1:25" ht="15.5">
      <c r="A41" s="4" t="str">
        <f>+'DP35'!$B$1&amp;" - "&amp;'DP35'!$D$1&amp; " - " &amp;'DP35'!$B$12 &amp;" - "&amp;'DP35'!$B$14</f>
        <v xml:space="preserve">Deelproject - 35 -  - </v>
      </c>
      <c r="B41" s="497" t="str">
        <f>IF('DP35'!$V$17="Ja",'DP35'!$V$17,"NEE")</f>
        <v>NEE</v>
      </c>
      <c r="C41" s="498">
        <f>+'DP35'!$H$100</f>
        <v>0</v>
      </c>
      <c r="D41" s="484">
        <f>+'DP35'!$H$113</f>
        <v>0</v>
      </c>
      <c r="E41" s="484">
        <f>IF('DP35'!$H$125="JA",'DP35'!$H$127,'DP35'!$H$131)</f>
        <v>0</v>
      </c>
      <c r="F41" s="499">
        <f t="shared" si="11"/>
        <v>0</v>
      </c>
      <c r="G41" s="500">
        <f>+'DP35'!$H$176</f>
        <v>0</v>
      </c>
      <c r="H41" s="484">
        <f>+'DP35'!$H$177</f>
        <v>0</v>
      </c>
      <c r="I41" s="501">
        <f t="shared" si="0"/>
        <v>0</v>
      </c>
      <c r="J41" s="484"/>
      <c r="K41" s="498">
        <f>+'DP35'!$R$100</f>
        <v>0</v>
      </c>
      <c r="L41" s="484">
        <f>+'DP35'!$R$113</f>
        <v>0</v>
      </c>
      <c r="M41" s="484">
        <f>IF('DP35'!$R$125="JA",'DP35'!$R$127,'DP35'!$R$131)</f>
        <v>0</v>
      </c>
      <c r="N41" s="502">
        <f t="shared" si="12"/>
        <v>0</v>
      </c>
      <c r="O41" s="500">
        <f>+'DP35'!$I$176</f>
        <v>0</v>
      </c>
      <c r="P41" s="484">
        <f>+'DP35'!$I$177</f>
        <v>0</v>
      </c>
      <c r="Q41" s="501">
        <f t="shared" si="1"/>
        <v>0</v>
      </c>
      <c r="R41" s="484"/>
      <c r="S41" s="498">
        <f t="shared" si="2"/>
        <v>0</v>
      </c>
      <c r="T41" s="484">
        <f t="shared" si="3"/>
        <v>0</v>
      </c>
      <c r="U41" s="484">
        <f t="shared" si="4"/>
        <v>0</v>
      </c>
      <c r="V41" s="499">
        <f t="shared" si="5"/>
        <v>0</v>
      </c>
      <c r="W41" s="500">
        <f t="shared" si="6"/>
        <v>0</v>
      </c>
      <c r="X41" s="500">
        <f t="shared" si="7"/>
        <v>0</v>
      </c>
      <c r="Y41" s="501">
        <f t="shared" si="8"/>
        <v>0</v>
      </c>
    </row>
    <row r="42" spans="1:25" ht="15.5">
      <c r="A42" s="4" t="str">
        <f>+'DP36'!$B$1&amp;" - "&amp;'DP36'!$D$1&amp; " - " &amp;'DP36'!$B$12 &amp;" - "&amp;'DP36'!$B$14</f>
        <v xml:space="preserve">Deelproject - 36 -  - </v>
      </c>
      <c r="B42" s="497" t="str">
        <f>IF('DP36'!$V$17="Ja",'DP36'!$V$17,"NEE")</f>
        <v>NEE</v>
      </c>
      <c r="C42" s="498">
        <f>+'DP36'!$H$100</f>
        <v>0</v>
      </c>
      <c r="D42" s="484">
        <f>+'DP36'!$H$113</f>
        <v>0</v>
      </c>
      <c r="E42" s="484">
        <f>IF('DP36'!$H$125="JA",'DP36'!$H$127,'DP36'!$H$131)</f>
        <v>0</v>
      </c>
      <c r="F42" s="499">
        <f t="shared" si="11"/>
        <v>0</v>
      </c>
      <c r="G42" s="500">
        <f>+'DP36'!$H$176</f>
        <v>0</v>
      </c>
      <c r="H42" s="484">
        <f>+'DP36'!$H$177</f>
        <v>0</v>
      </c>
      <c r="I42" s="501">
        <f t="shared" si="0"/>
        <v>0</v>
      </c>
      <c r="J42" s="484"/>
      <c r="K42" s="498">
        <f>+'DP36'!$R$100</f>
        <v>0</v>
      </c>
      <c r="L42" s="484">
        <f>+'DP36'!$R$113</f>
        <v>0</v>
      </c>
      <c r="M42" s="484">
        <f>IF('DP36'!$R$125="JA",'DP36'!$R$127,'DP36'!$R$131)</f>
        <v>0</v>
      </c>
      <c r="N42" s="502">
        <f t="shared" si="12"/>
        <v>0</v>
      </c>
      <c r="O42" s="500">
        <f>+'DP36'!$I$176</f>
        <v>0</v>
      </c>
      <c r="P42" s="484">
        <f>+'DP36'!$I$177</f>
        <v>0</v>
      </c>
      <c r="Q42" s="501">
        <f t="shared" si="1"/>
        <v>0</v>
      </c>
      <c r="R42" s="484"/>
      <c r="S42" s="498">
        <f t="shared" si="2"/>
        <v>0</v>
      </c>
      <c r="T42" s="484">
        <f t="shared" si="3"/>
        <v>0</v>
      </c>
      <c r="U42" s="484">
        <f t="shared" si="4"/>
        <v>0</v>
      </c>
      <c r="V42" s="499">
        <f t="shared" si="5"/>
        <v>0</v>
      </c>
      <c r="W42" s="500">
        <f t="shared" si="6"/>
        <v>0</v>
      </c>
      <c r="X42" s="500">
        <f t="shared" si="7"/>
        <v>0</v>
      </c>
      <c r="Y42" s="501">
        <f t="shared" si="8"/>
        <v>0</v>
      </c>
    </row>
    <row r="43" spans="1:25" ht="15.5">
      <c r="A43" s="4" t="str">
        <f>+'DP37'!$B$1&amp;" - "&amp;'DP37'!$D$1&amp; " - " &amp;'DP37'!$B$12 &amp;" - "&amp;'DP37'!$B$14</f>
        <v xml:space="preserve">Deelproject - 37 -  - </v>
      </c>
      <c r="B43" s="497" t="str">
        <f>IF('DP37'!$V$17="Ja",'DP37'!$V$17,"NEE")</f>
        <v>NEE</v>
      </c>
      <c r="C43" s="498">
        <f>+'DP37'!$H$100</f>
        <v>0</v>
      </c>
      <c r="D43" s="484">
        <f>+'DP37'!$H$113</f>
        <v>0</v>
      </c>
      <c r="E43" s="484">
        <f>IF('DP37'!$H$125="JA",'DP37'!$H$127,'DP37'!$H$131)</f>
        <v>0</v>
      </c>
      <c r="F43" s="499">
        <f t="shared" ref="F43:F44" si="13">SUM(C43:E43)</f>
        <v>0</v>
      </c>
      <c r="G43" s="500">
        <f>+'DP37'!$H$176</f>
        <v>0</v>
      </c>
      <c r="H43" s="484">
        <f>+'DP37'!$H$177</f>
        <v>0</v>
      </c>
      <c r="I43" s="501">
        <f t="shared" si="0"/>
        <v>0</v>
      </c>
      <c r="J43" s="484"/>
      <c r="K43" s="498">
        <f>+'DP37'!$R$100</f>
        <v>0</v>
      </c>
      <c r="L43" s="484">
        <f>+'DP37'!$R$113</f>
        <v>0</v>
      </c>
      <c r="M43" s="484">
        <f>IF('DP37'!$R$125="JA",'DP37'!$R$127,'DP37'!$R$131)</f>
        <v>0</v>
      </c>
      <c r="N43" s="502">
        <f t="shared" ref="N43:N44" si="14">SUM(K43:M43)</f>
        <v>0</v>
      </c>
      <c r="O43" s="500">
        <f>+'DP37'!$I$176</f>
        <v>0</v>
      </c>
      <c r="P43" s="484">
        <f>+'DP37'!$I$177</f>
        <v>0</v>
      </c>
      <c r="Q43" s="501">
        <f t="shared" si="1"/>
        <v>0</v>
      </c>
      <c r="R43" s="484"/>
      <c r="S43" s="498">
        <f t="shared" si="2"/>
        <v>0</v>
      </c>
      <c r="T43" s="484">
        <f t="shared" si="3"/>
        <v>0</v>
      </c>
      <c r="U43" s="484">
        <f t="shared" si="4"/>
        <v>0</v>
      </c>
      <c r="V43" s="499">
        <f t="shared" si="5"/>
        <v>0</v>
      </c>
      <c r="W43" s="500">
        <f t="shared" si="6"/>
        <v>0</v>
      </c>
      <c r="X43" s="500">
        <f t="shared" si="7"/>
        <v>0</v>
      </c>
      <c r="Y43" s="501">
        <f t="shared" si="8"/>
        <v>0</v>
      </c>
    </row>
    <row r="44" spans="1:25" ht="15.5">
      <c r="A44" s="4" t="str">
        <f>+'DP38'!$B$1&amp;" - "&amp;'DP38'!$D$1&amp; " - " &amp;'DP38'!$B$12 &amp;" - "&amp;'DP38'!$B$14</f>
        <v xml:space="preserve">Deelproject - 38 -  - </v>
      </c>
      <c r="B44" s="497" t="str">
        <f>IF('DP38'!$V$17="Ja",'DP38'!$V$17,"NEE")</f>
        <v>NEE</v>
      </c>
      <c r="C44" s="498">
        <f>+'DP38'!$H$100</f>
        <v>0</v>
      </c>
      <c r="D44" s="484">
        <f>+'DP38'!$H$113</f>
        <v>0</v>
      </c>
      <c r="E44" s="484">
        <f>IF('DP38'!$H$125="JA",'DP38'!$H$127,'DP38'!$H$131)</f>
        <v>0</v>
      </c>
      <c r="F44" s="499">
        <f t="shared" si="13"/>
        <v>0</v>
      </c>
      <c r="G44" s="500">
        <f>+'DP38'!$H$176</f>
        <v>0</v>
      </c>
      <c r="H44" s="484">
        <f>+'DP38'!$H$177</f>
        <v>0</v>
      </c>
      <c r="I44" s="501">
        <f t="shared" si="0"/>
        <v>0</v>
      </c>
      <c r="J44" s="484"/>
      <c r="K44" s="498">
        <f>+'DP38'!$R$100</f>
        <v>0</v>
      </c>
      <c r="L44" s="484">
        <f>+'DP38'!$R$113</f>
        <v>0</v>
      </c>
      <c r="M44" s="484">
        <f>IF('DP38'!$R$125="JA",'DP38'!$R$127,'DP38'!$R$131)</f>
        <v>0</v>
      </c>
      <c r="N44" s="502">
        <f t="shared" si="14"/>
        <v>0</v>
      </c>
      <c r="O44" s="500">
        <f>+'DP38'!$I$176</f>
        <v>0</v>
      </c>
      <c r="P44" s="484">
        <f>+'DP38'!$I$177</f>
        <v>0</v>
      </c>
      <c r="Q44" s="501">
        <f t="shared" si="1"/>
        <v>0</v>
      </c>
      <c r="R44" s="484"/>
      <c r="S44" s="498">
        <f t="shared" si="2"/>
        <v>0</v>
      </c>
      <c r="T44" s="484">
        <f t="shared" si="3"/>
        <v>0</v>
      </c>
      <c r="U44" s="484">
        <f t="shared" si="4"/>
        <v>0</v>
      </c>
      <c r="V44" s="499">
        <f t="shared" si="5"/>
        <v>0</v>
      </c>
      <c r="W44" s="500">
        <f t="shared" si="6"/>
        <v>0</v>
      </c>
      <c r="X44" s="500">
        <f t="shared" si="7"/>
        <v>0</v>
      </c>
      <c r="Y44" s="501">
        <f t="shared" si="8"/>
        <v>0</v>
      </c>
    </row>
    <row r="45" spans="1:25" ht="16" thickBot="1">
      <c r="A45" s="4"/>
      <c r="B45" s="497"/>
      <c r="C45" s="498"/>
      <c r="D45" s="484"/>
      <c r="E45" s="484"/>
      <c r="F45" s="484"/>
      <c r="G45" s="503"/>
      <c r="H45" s="565"/>
      <c r="I45" s="504"/>
      <c r="J45" s="484"/>
      <c r="K45" s="498"/>
      <c r="L45" s="484"/>
      <c r="M45" s="484"/>
      <c r="N45" s="505"/>
      <c r="O45" s="500"/>
      <c r="P45" s="484"/>
      <c r="Q45" s="506"/>
      <c r="S45" s="498"/>
      <c r="T45" s="484"/>
      <c r="U45" s="484"/>
      <c r="V45" s="484"/>
      <c r="W45" s="503"/>
      <c r="X45" s="503"/>
      <c r="Y45" s="504"/>
    </row>
    <row r="46" spans="1:25" s="9" customFormat="1" ht="16" thickBot="1">
      <c r="A46" s="123" t="s">
        <v>124</v>
      </c>
      <c r="B46" s="507"/>
      <c r="C46" s="508">
        <f>SUM(C7:C45)</f>
        <v>0</v>
      </c>
      <c r="D46" s="509">
        <f t="shared" ref="D46:F46" si="15">SUM(D7:D45)</f>
        <v>0</v>
      </c>
      <c r="E46" s="509">
        <f t="shared" si="15"/>
        <v>0</v>
      </c>
      <c r="F46" s="509">
        <f t="shared" si="15"/>
        <v>0</v>
      </c>
      <c r="G46" s="510">
        <f t="shared" ref="G46:H46" si="16">SUM(G7:G45)</f>
        <v>0</v>
      </c>
      <c r="H46" s="558">
        <f t="shared" si="16"/>
        <v>0</v>
      </c>
      <c r="I46" s="511">
        <f t="shared" ref="I46" si="17">SUM(I7:I45)</f>
        <v>0</v>
      </c>
      <c r="J46" s="499"/>
      <c r="K46" s="508">
        <f t="shared" ref="K46:N46" si="18">SUM(K7:K45)</f>
        <v>0</v>
      </c>
      <c r="L46" s="509">
        <f t="shared" si="18"/>
        <v>0</v>
      </c>
      <c r="M46" s="509">
        <f t="shared" si="18"/>
        <v>0</v>
      </c>
      <c r="N46" s="512">
        <f t="shared" si="18"/>
        <v>0</v>
      </c>
      <c r="O46" s="513">
        <f t="shared" ref="O46:P46" si="19">SUM(O7:O45)</f>
        <v>0</v>
      </c>
      <c r="P46" s="509">
        <f t="shared" si="19"/>
        <v>0</v>
      </c>
      <c r="Q46" s="514">
        <f t="shared" ref="Q46" si="20">SUM(Q7:Q45)</f>
        <v>0</v>
      </c>
      <c r="S46" s="508">
        <f>SUM(S7:S45)</f>
        <v>0</v>
      </c>
      <c r="T46" s="509">
        <f t="shared" ref="T46" si="21">SUM(T7:T45)</f>
        <v>0</v>
      </c>
      <c r="U46" s="509">
        <f t="shared" ref="U46" si="22">SUM(U7:U45)</f>
        <v>0</v>
      </c>
      <c r="V46" s="509">
        <f t="shared" ref="V46" si="23">SUM(V7:V45)</f>
        <v>0</v>
      </c>
      <c r="W46" s="510">
        <f t="shared" ref="W46:X46" si="24">SUM(W7:W45)</f>
        <v>0</v>
      </c>
      <c r="X46" s="513">
        <f t="shared" si="24"/>
        <v>0</v>
      </c>
      <c r="Y46" s="511">
        <f t="shared" ref="Y46" si="25">SUM(Y7:Y45)</f>
        <v>0</v>
      </c>
    </row>
    <row r="49" spans="1:17" ht="29">
      <c r="A49" s="515"/>
      <c r="B49" s="516" t="s">
        <v>148</v>
      </c>
      <c r="C49" s="517" t="s">
        <v>118</v>
      </c>
      <c r="D49" s="517" t="s">
        <v>119</v>
      </c>
      <c r="E49" s="517" t="s">
        <v>120</v>
      </c>
      <c r="F49" s="517"/>
      <c r="G49" s="518" t="s">
        <v>139</v>
      </c>
      <c r="H49" s="518"/>
      <c r="I49" s="519"/>
      <c r="K49" s="516" t="s">
        <v>121</v>
      </c>
      <c r="L49" s="517" t="s">
        <v>122</v>
      </c>
      <c r="M49" s="517" t="s">
        <v>123</v>
      </c>
      <c r="N49" s="520"/>
      <c r="O49" s="521" t="s">
        <v>140</v>
      </c>
      <c r="P49" s="521"/>
      <c r="Q49" s="519"/>
    </row>
    <row r="51" spans="1:17">
      <c r="Q51" s="484"/>
    </row>
    <row r="53" spans="1:17">
      <c r="L53" s="484"/>
    </row>
  </sheetData>
  <sheetProtection sheet="1" objects="1" scenarios="1"/>
  <conditionalFormatting sqref="S7:Y45">
    <cfRule type="cellIs" dxfId="1980" priority="1" operator="greaterThan">
      <formula>0</formula>
    </cfRule>
    <cfRule type="cellIs" dxfId="1979" priority="3" operator="lessThan">
      <formula>0</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52">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35</v>
      </c>
    </row>
    <row r="4" spans="1:17" ht="43">
      <c r="A4" s="1" t="str">
        <f>"FORMAT BEGROTING &amp; VERANTWOORDING (DEELPROJECT " &amp; D1 &amp;")"</f>
        <v>FORMAT BEGROTING &amp; VERANTWOORDING (DEELPROJECT 35)</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35:</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203" priority="56" operator="lessThanOrEqual">
      <formula>0</formula>
    </cfRule>
    <cfRule type="cellIs" dxfId="202" priority="55" operator="greaterThan">
      <formula>0</formula>
    </cfRule>
    <cfRule type="containsBlanks" dxfId="201" priority="54">
      <formula>LEN(TRIM(E141))=0</formula>
    </cfRule>
  </conditionalFormatting>
  <conditionalFormatting sqref="I95 K95">
    <cfRule type="cellIs" dxfId="200" priority="24" operator="lessThanOrEqual">
      <formula>0.25</formula>
    </cfRule>
    <cfRule type="cellIs" dxfId="199" priority="25" operator="greaterThan">
      <formula>0.25</formula>
    </cfRule>
  </conditionalFormatting>
  <conditionalFormatting sqref="I96">
    <cfRule type="cellIs" dxfId="198" priority="27" operator="equal">
      <formula>"Rijksbijdrage is maximaal 25% en dus akkoord"</formula>
    </cfRule>
    <cfRule type="cellIs" dxfId="197" priority="26" operator="equal">
      <formula>"Rijksbijdrage is groter dan 25%; NIET TOEGESTAAN"</formula>
    </cfRule>
  </conditionalFormatting>
  <conditionalFormatting sqref="I108 K108">
    <cfRule type="cellIs" dxfId="196" priority="21" operator="greaterThan">
      <formula>0.25</formula>
    </cfRule>
    <cfRule type="cellIs" dxfId="195" priority="20" operator="lessThanOrEqual">
      <formula>0.25</formula>
    </cfRule>
  </conditionalFormatting>
  <conditionalFormatting sqref="I109">
    <cfRule type="cellIs" dxfId="194" priority="22" operator="equal">
      <formula>"Rijksbijdrage is groter dan 25%; NIET TOEGESTAAN"</formula>
    </cfRule>
    <cfRule type="cellIs" dxfId="193" priority="23" operator="equal">
      <formula>"Rijksbijdrage is maximaal 25% en dus akkoord"</formula>
    </cfRule>
  </conditionalFormatting>
  <conditionalFormatting sqref="I121 K121">
    <cfRule type="cellIs" dxfId="192" priority="15" operator="lessThanOrEqual">
      <formula>0.25</formula>
    </cfRule>
    <cfRule type="cellIs" dxfId="191" priority="16" operator="greaterThan">
      <formula>0.25</formula>
    </cfRule>
  </conditionalFormatting>
  <conditionalFormatting sqref="I122">
    <cfRule type="cellIs" dxfId="190" priority="13" operator="equal">
      <formula>"Rijksbijdrage is groter dan 25%; NIET TOEGESTAAN"</formula>
    </cfRule>
    <cfRule type="cellIs" dxfId="189" priority="14" operator="equal">
      <formula>"Rijksbijdrage is maximaal 25% en dus akkoord"</formula>
    </cfRule>
  </conditionalFormatting>
  <conditionalFormatting sqref="L141:L164">
    <cfRule type="cellIs" dxfId="188" priority="69" operator="greaterThanOrEqual">
      <formula>0</formula>
    </cfRule>
    <cfRule type="containsBlanks" dxfId="187" priority="61">
      <formula>LEN(TRIM(L141))=0</formula>
    </cfRule>
    <cfRule type="cellIs" dxfId="186" priority="70" operator="lessThan">
      <formula>0</formula>
    </cfRule>
  </conditionalFormatting>
  <conditionalFormatting sqref="L166:L177">
    <cfRule type="cellIs" dxfId="185" priority="68" operator="lessThan">
      <formula>0</formula>
    </cfRule>
    <cfRule type="containsBlanks" dxfId="184" priority="62">
      <formula>LEN(TRIM(L166))=0</formula>
    </cfRule>
    <cfRule type="cellIs" dxfId="183" priority="67" operator="greaterThanOrEqual">
      <formula>0</formula>
    </cfRule>
  </conditionalFormatting>
  <conditionalFormatting sqref="S24:S48">
    <cfRule type="containsBlanks" dxfId="182" priority="32">
      <formula>LEN(TRIM(S24))=0</formula>
    </cfRule>
    <cfRule type="cellIs" dxfId="181" priority="33" operator="greaterThan">
      <formula>0</formula>
    </cfRule>
    <cfRule type="cellIs" dxfId="180" priority="34" operator="lessThanOrEqual">
      <formula>0</formula>
    </cfRule>
  </conditionalFormatting>
  <conditionalFormatting sqref="S57:S82">
    <cfRule type="cellIs" dxfId="179" priority="18" operator="greaterThanOrEqual">
      <formula>0</formula>
    </cfRule>
    <cfRule type="containsBlanks" dxfId="178" priority="17">
      <formula>LEN(TRIM(S57))=0</formula>
    </cfRule>
    <cfRule type="cellIs" dxfId="177" priority="19" operator="lessThan">
      <formula>0</formula>
    </cfRule>
  </conditionalFormatting>
  <conditionalFormatting sqref="S84:S87">
    <cfRule type="cellIs" dxfId="176" priority="29" operator="greaterThanOrEqual">
      <formula>0</formula>
    </cfRule>
    <cfRule type="cellIs" dxfId="175" priority="30" operator="lessThan">
      <formula>0</formula>
    </cfRule>
    <cfRule type="containsBlanks" dxfId="174" priority="28">
      <formula>LEN(TRIM(S84))=0</formula>
    </cfRule>
  </conditionalFormatting>
  <conditionalFormatting sqref="S91:S96">
    <cfRule type="containsBlanks" dxfId="173" priority="60">
      <formula>LEN(TRIM(S91))=0</formula>
    </cfRule>
    <cfRule type="cellIs" dxfId="172" priority="63" operator="greaterThanOrEqual">
      <formula>0</formula>
    </cfRule>
    <cfRule type="cellIs" dxfId="171" priority="64" operator="lessThan">
      <formula>0</formula>
    </cfRule>
  </conditionalFormatting>
  <conditionalFormatting sqref="S104:S109">
    <cfRule type="containsBlanks" dxfId="170" priority="37">
      <formula>LEN(TRIM(S104))=0</formula>
    </cfRule>
    <cfRule type="cellIs" dxfId="169" priority="39" operator="greaterThanOrEqual">
      <formula>0</formula>
    </cfRule>
    <cfRule type="cellIs" dxfId="168" priority="40" operator="lessThan">
      <formula>0</formula>
    </cfRule>
  </conditionalFormatting>
  <conditionalFormatting sqref="S117:S125">
    <cfRule type="containsBlanks" dxfId="167" priority="46">
      <formula>LEN(TRIM(S117))=0</formula>
    </cfRule>
    <cfRule type="cellIs" dxfId="166" priority="47" operator="greaterThanOrEqual">
      <formula>0</formula>
    </cfRule>
    <cfRule type="cellIs" dxfId="165" priority="48" operator="lessThan">
      <formula>0</formula>
    </cfRule>
  </conditionalFormatting>
  <conditionalFormatting sqref="U24:U30 U32:U36 U38:U44">
    <cfRule type="cellIs" dxfId="162" priority="8" operator="equal">
      <formula>"Gereed"</formula>
    </cfRule>
  </conditionalFormatting>
  <conditionalFormatting sqref="U46:U48">
    <cfRule type="cellIs" dxfId="161" priority="7" operator="equal">
      <formula>"Gereed"</formula>
    </cfRule>
  </conditionalFormatting>
  <conditionalFormatting sqref="U57:U60">
    <cfRule type="cellIs" dxfId="160" priority="3" operator="equal">
      <formula>"Gereed"</formula>
    </cfRule>
  </conditionalFormatting>
  <conditionalFormatting sqref="U62:U64">
    <cfRule type="cellIs" dxfId="158" priority="9" operator="equal">
      <formula>"Gereed"</formula>
    </cfRule>
  </conditionalFormatting>
  <conditionalFormatting sqref="U67:U71 U73:U79">
    <cfRule type="cellIs" dxfId="154" priority="2" operator="equal">
      <formula>"Gereed"</formula>
    </cfRule>
  </conditionalFormatting>
  <conditionalFormatting sqref="U81:U83">
    <cfRule type="cellIs" dxfId="153" priority="1" operator="equal">
      <formula>"Gereed"</formula>
    </cfRule>
  </conditionalFormatting>
  <dataValidations disablePrompts="1" count="11">
    <dataValidation allowBlank="1" showInputMessage="1" showErrorMessage="1" promptTitle="Naam waterschap" prompt="Kies uit het dropdownmenu het van toepassing zijnde waterschap" sqref="J10 J12" xr:uid="{00000000-0002-0000-2500-000000000000}"/>
    <dataValidation allowBlank="1" showInputMessage="1" showErrorMessage="1" promptTitle="Werkelijke einddatum" prompt="Geef de werkelijke  einddatum van het project in (format dd-mm-jjj)." sqref="E16" xr:uid="{00000000-0002-0000-2500-000001000000}"/>
    <dataValidation allowBlank="1" showInputMessage="1" showErrorMessage="1" promptTitle="Geplande einddatum" prompt="Geef de geplande einddatum van het project in (format dd-mm-jjj)." sqref="E15" xr:uid="{00000000-0002-0000-2500-000002000000}"/>
    <dataValidation allowBlank="1" showInputMessage="1" showErrorMessage="1" promptTitle="Werkelijke startdatum" prompt="Geef de werkelijke startdatum van het project in." sqref="C16" xr:uid="{00000000-0002-0000-2500-000003000000}"/>
    <dataValidation allowBlank="1" showInputMessage="1" showErrorMessage="1" promptTitle="Geplande startdatum" prompt="Geef de geplande startdatum van het project in." sqref="C15" xr:uid="{00000000-0002-0000-2500-000004000000}"/>
    <dataValidation allowBlank="1" showInputMessage="1" showErrorMessage="1" promptTitle="Projectomschrijving" prompt="Vul hier de projectomschrijving in" sqref="B14:C14" xr:uid="{00000000-0002-0000-2500-000005000000}"/>
    <dataValidation allowBlank="1" showInputMessage="1" showErrorMessage="1" promptTitle="Sociale innovaties" prompt="Geef in deze cel zelf de eenheid aan die van toepassing is. " sqref="I46:K48 I44:K44" xr:uid="{00000000-0002-0000-2500-000006000000}"/>
    <dataValidation allowBlank="1" showInputMessage="1" showErrorMessage="1" promptTitle="Projectnaam:" prompt="Geef hier de projectnaam aan" sqref="B12:I12 B10:I10" xr:uid="{00000000-0002-0000-2500-000007000000}"/>
    <dataValidation allowBlank="1" showInputMessage="1" showErrorMessage="1" promptTitle="Geplande startdatum" prompt="Geef de geplande startdatum van het project in (format dd-mm-jjj)." sqref="B15" xr:uid="{00000000-0002-0000-2500-000008000000}"/>
    <dataValidation allowBlank="1" showInputMessage="1" showErrorMessage="1" promptTitle="Werkelijke startdatum" prompt="Geef de werkelijke startdatum van het project in (format dd-mm-jjj)." sqref="B16" xr:uid="{00000000-0002-0000-2500-000009000000}"/>
    <dataValidation allowBlank="1" showInputMessage="1" showErrorMessage="1" promptTitle="Korte toelichting" prompt="Geef altijd een korte toelichting op dit onderdeel" sqref="V23:V48 V56:V83" xr:uid="{00000000-0002-0000-2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5AFE337-3E20-4277-A1A2-6443B4068ACE}">
            <xm:f>NOT(ISERROR(SEARCH(#REF!,U24)))</xm:f>
            <xm:f>#REF!</xm:f>
            <x14:dxf>
              <fill>
                <patternFill>
                  <bgColor rgb="FF92D050"/>
                </patternFill>
              </fill>
            </x14:dxf>
          </x14:cfRule>
          <x14:cfRule type="containsText" priority="11" operator="containsText" id="{979F545B-A4BF-4C4A-84B4-877438FC349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5991C85B-D5DF-401D-8BBF-DCD9A9DE55A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C1657437-A667-49E9-A3AE-DDCAECE5DA84}">
            <xm:f>NOT(ISERROR(SEARCH(#REF!,U67)))</xm:f>
            <xm:f>#REF!</xm:f>
            <x14:dxf>
              <fill>
                <patternFill>
                  <bgColor rgb="FFFF0000"/>
                </patternFill>
              </fill>
            </x14:dxf>
          </x14:cfRule>
          <x14:cfRule type="containsText" priority="5" operator="containsText" id="{3CE74796-2233-433C-AC83-2FA8CEA2FC8C}">
            <xm:f>NOT(ISERROR(SEARCH(#REF!,U67)))</xm:f>
            <xm:f>#REF!</xm:f>
            <x14:dxf>
              <fill>
                <patternFill>
                  <bgColor rgb="FFFFFF00"/>
                </patternFill>
              </fill>
            </x14:dxf>
          </x14:cfRule>
          <x14:cfRule type="containsText" priority="6" operator="containsText" id="{A3A218A2-4845-43A7-8ACF-7393AF33A105}">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2500-00000B000000}">
          <x14:formula1>
            <xm:f>keuzelijsten!$A$2:$A$6</xm:f>
          </x14:formula1>
          <xm:sqref>U24:U30 U32:U36 U38:U44 U46:U48 U79 U83 U64 U71 U62 U60</xm:sqref>
        </x14:dataValidation>
        <x14:dataValidation type="list" allowBlank="1" showInputMessage="1" showErrorMessage="1" xr:uid="{00000000-0002-0000-2500-00000C000000}">
          <x14:formula1>
            <xm:f>keuzelijsten!$C$2:$C$4</xm:f>
          </x14:formula1>
          <xm:sqref>I57:K58 I60:K60 I63:K63 B125:H125 V17 V50</xm:sqref>
        </x14:dataValidation>
        <x14:dataValidation type="list" allowBlank="1" showInputMessage="1" showErrorMessage="1" xr:uid="{00000000-0002-0000-2500-00000D000000}">
          <x14:formula1>
            <xm:f>keuzelijsten!$A$9:$A$11</xm:f>
          </x14:formula1>
          <xm:sqref>U57:U59 U63 U67:U70 U73:U78 U81:U82</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53">
    <pageSetUpPr fitToPage="1"/>
  </sheetPr>
  <dimension ref="A1:V179"/>
  <sheetViews>
    <sheetView showGridLines="0" topLeftCell="A7"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36</v>
      </c>
    </row>
    <row r="4" spans="1:17" ht="43">
      <c r="A4" s="1" t="str">
        <f>"FORMAT BEGROTING &amp; VERANTWOORDING (DEELPROJECT " &amp; D1 &amp;")"</f>
        <v>FORMAT BEGROTING &amp; VERANTWOORDING (DEELPROJECT 36)</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36:</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52" priority="56" operator="lessThanOrEqual">
      <formula>0</formula>
    </cfRule>
    <cfRule type="cellIs" dxfId="151" priority="55" operator="greaterThan">
      <formula>0</formula>
    </cfRule>
    <cfRule type="containsBlanks" dxfId="150" priority="54">
      <formula>LEN(TRIM(E141))=0</formula>
    </cfRule>
  </conditionalFormatting>
  <conditionalFormatting sqref="I95 K95">
    <cfRule type="cellIs" dxfId="149" priority="24" operator="lessThanOrEqual">
      <formula>0.25</formula>
    </cfRule>
    <cfRule type="cellIs" dxfId="148" priority="25" operator="greaterThan">
      <formula>0.25</formula>
    </cfRule>
  </conditionalFormatting>
  <conditionalFormatting sqref="I96">
    <cfRule type="cellIs" dxfId="147" priority="27" operator="equal">
      <formula>"Rijksbijdrage is maximaal 25% en dus akkoord"</formula>
    </cfRule>
    <cfRule type="cellIs" dxfId="146" priority="26" operator="equal">
      <formula>"Rijksbijdrage is groter dan 25%; NIET TOEGESTAAN"</formula>
    </cfRule>
  </conditionalFormatting>
  <conditionalFormatting sqref="I108 K108">
    <cfRule type="cellIs" dxfId="145" priority="21" operator="greaterThan">
      <formula>0.25</formula>
    </cfRule>
    <cfRule type="cellIs" dxfId="144" priority="20" operator="lessThanOrEqual">
      <formula>0.25</formula>
    </cfRule>
  </conditionalFormatting>
  <conditionalFormatting sqref="I109">
    <cfRule type="cellIs" dxfId="143" priority="22" operator="equal">
      <formula>"Rijksbijdrage is groter dan 25%; NIET TOEGESTAAN"</formula>
    </cfRule>
    <cfRule type="cellIs" dxfId="142" priority="23" operator="equal">
      <formula>"Rijksbijdrage is maximaal 25% en dus akkoord"</formula>
    </cfRule>
  </conditionalFormatting>
  <conditionalFormatting sqref="I121 K121">
    <cfRule type="cellIs" dxfId="141" priority="15" operator="lessThanOrEqual">
      <formula>0.25</formula>
    </cfRule>
    <cfRule type="cellIs" dxfId="140" priority="16" operator="greaterThan">
      <formula>0.25</formula>
    </cfRule>
  </conditionalFormatting>
  <conditionalFormatting sqref="I122">
    <cfRule type="cellIs" dxfId="139" priority="13" operator="equal">
      <formula>"Rijksbijdrage is groter dan 25%; NIET TOEGESTAAN"</formula>
    </cfRule>
    <cfRule type="cellIs" dxfId="138" priority="14" operator="equal">
      <formula>"Rijksbijdrage is maximaal 25% en dus akkoord"</formula>
    </cfRule>
  </conditionalFormatting>
  <conditionalFormatting sqref="L141:L164">
    <cfRule type="cellIs" dxfId="137" priority="69" operator="greaterThanOrEqual">
      <formula>0</formula>
    </cfRule>
    <cfRule type="containsBlanks" dxfId="136" priority="61">
      <formula>LEN(TRIM(L141))=0</formula>
    </cfRule>
    <cfRule type="cellIs" dxfId="135" priority="70" operator="lessThan">
      <formula>0</formula>
    </cfRule>
  </conditionalFormatting>
  <conditionalFormatting sqref="L166:L177">
    <cfRule type="cellIs" dxfId="134" priority="68" operator="lessThan">
      <formula>0</formula>
    </cfRule>
    <cfRule type="containsBlanks" dxfId="133" priority="62">
      <formula>LEN(TRIM(L166))=0</formula>
    </cfRule>
    <cfRule type="cellIs" dxfId="132" priority="67" operator="greaterThanOrEqual">
      <formula>0</formula>
    </cfRule>
  </conditionalFormatting>
  <conditionalFormatting sqref="S24:S48">
    <cfRule type="containsBlanks" dxfId="131" priority="32">
      <formula>LEN(TRIM(S24))=0</formula>
    </cfRule>
    <cfRule type="cellIs" dxfId="130" priority="33" operator="greaterThan">
      <formula>0</formula>
    </cfRule>
    <cfRule type="cellIs" dxfId="129" priority="34" operator="lessThanOrEqual">
      <formula>0</formula>
    </cfRule>
  </conditionalFormatting>
  <conditionalFormatting sqref="S57:S82">
    <cfRule type="cellIs" dxfId="128" priority="18" operator="greaterThanOrEqual">
      <formula>0</formula>
    </cfRule>
    <cfRule type="containsBlanks" dxfId="127" priority="17">
      <formula>LEN(TRIM(S57))=0</formula>
    </cfRule>
    <cfRule type="cellIs" dxfId="126" priority="19" operator="lessThan">
      <formula>0</formula>
    </cfRule>
  </conditionalFormatting>
  <conditionalFormatting sqref="S84:S87">
    <cfRule type="cellIs" dxfId="125" priority="29" operator="greaterThanOrEqual">
      <formula>0</formula>
    </cfRule>
    <cfRule type="cellIs" dxfId="124" priority="30" operator="lessThan">
      <formula>0</formula>
    </cfRule>
    <cfRule type="containsBlanks" dxfId="123" priority="28">
      <formula>LEN(TRIM(S84))=0</formula>
    </cfRule>
  </conditionalFormatting>
  <conditionalFormatting sqref="S91:S96">
    <cfRule type="containsBlanks" dxfId="122" priority="60">
      <formula>LEN(TRIM(S91))=0</formula>
    </cfRule>
    <cfRule type="cellIs" dxfId="121" priority="63" operator="greaterThanOrEqual">
      <formula>0</formula>
    </cfRule>
    <cfRule type="cellIs" dxfId="120" priority="64" operator="lessThan">
      <formula>0</formula>
    </cfRule>
  </conditionalFormatting>
  <conditionalFormatting sqref="S104:S109">
    <cfRule type="containsBlanks" dxfId="119" priority="37">
      <formula>LEN(TRIM(S104))=0</formula>
    </cfRule>
    <cfRule type="cellIs" dxfId="118" priority="39" operator="greaterThanOrEqual">
      <formula>0</formula>
    </cfRule>
    <cfRule type="cellIs" dxfId="117" priority="40" operator="lessThan">
      <formula>0</formula>
    </cfRule>
  </conditionalFormatting>
  <conditionalFormatting sqref="S117:S125">
    <cfRule type="containsBlanks" dxfId="116" priority="46">
      <formula>LEN(TRIM(S117))=0</formula>
    </cfRule>
    <cfRule type="cellIs" dxfId="115" priority="47" operator="greaterThanOrEqual">
      <formula>0</formula>
    </cfRule>
    <cfRule type="cellIs" dxfId="114" priority="48" operator="lessThan">
      <formula>0</formula>
    </cfRule>
  </conditionalFormatting>
  <conditionalFormatting sqref="U24:U30 U32:U36 U38:U44">
    <cfRule type="cellIs" dxfId="111" priority="8" operator="equal">
      <formula>"Gereed"</formula>
    </cfRule>
  </conditionalFormatting>
  <conditionalFormatting sqref="U46:U48">
    <cfRule type="cellIs" dxfId="110" priority="7" operator="equal">
      <formula>"Gereed"</formula>
    </cfRule>
  </conditionalFormatting>
  <conditionalFormatting sqref="U57:U60">
    <cfRule type="cellIs" dxfId="109" priority="3" operator="equal">
      <formula>"Gereed"</formula>
    </cfRule>
  </conditionalFormatting>
  <conditionalFormatting sqref="U62:U64">
    <cfRule type="cellIs" dxfId="107" priority="9" operator="equal">
      <formula>"Gereed"</formula>
    </cfRule>
  </conditionalFormatting>
  <conditionalFormatting sqref="U67:U71 U73:U79">
    <cfRule type="cellIs" dxfId="103" priority="2" operator="equal">
      <formula>"Gereed"</formula>
    </cfRule>
  </conditionalFormatting>
  <conditionalFormatting sqref="U81:U83">
    <cfRule type="cellIs" dxfId="10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600-000000000000}"/>
    <dataValidation allowBlank="1" showInputMessage="1" showErrorMessage="1" promptTitle="Geplande startdatum" prompt="Geef de geplande startdatum van het project in (format dd-mm-jjj)." sqref="B15" xr:uid="{00000000-0002-0000-2600-000001000000}"/>
    <dataValidation allowBlank="1" showInputMessage="1" showErrorMessage="1" promptTitle="Projectnaam:" prompt="Geef hier de projectnaam aan" sqref="B12:I12 B10:I10" xr:uid="{00000000-0002-0000-2600-000002000000}"/>
    <dataValidation allowBlank="1" showInputMessage="1" showErrorMessage="1" promptTitle="Sociale innovaties" prompt="Geef in deze cel zelf de eenheid aan die van toepassing is. " sqref="I46:K48 I44:K44" xr:uid="{00000000-0002-0000-2600-000003000000}"/>
    <dataValidation allowBlank="1" showInputMessage="1" showErrorMessage="1" promptTitle="Projectomschrijving" prompt="Vul hier de projectomschrijving in" sqref="B14:C14" xr:uid="{00000000-0002-0000-2600-000004000000}"/>
    <dataValidation allowBlank="1" showInputMessage="1" showErrorMessage="1" promptTitle="Geplande startdatum" prompt="Geef de geplande startdatum van het project in." sqref="C15" xr:uid="{00000000-0002-0000-2600-000005000000}"/>
    <dataValidation allowBlank="1" showInputMessage="1" showErrorMessage="1" promptTitle="Werkelijke startdatum" prompt="Geef de werkelijke startdatum van het project in." sqref="C16" xr:uid="{00000000-0002-0000-2600-000006000000}"/>
    <dataValidation allowBlank="1" showInputMessage="1" showErrorMessage="1" promptTitle="Geplande einddatum" prompt="Geef de geplande einddatum van het project in (format dd-mm-jjj)." sqref="E15" xr:uid="{00000000-0002-0000-2600-000007000000}"/>
    <dataValidation allowBlank="1" showInputMessage="1" showErrorMessage="1" promptTitle="Werkelijke einddatum" prompt="Geef de werkelijke  einddatum van het project in (format dd-mm-jjj)." sqref="E16" xr:uid="{00000000-0002-0000-2600-000008000000}"/>
    <dataValidation allowBlank="1" showInputMessage="1" showErrorMessage="1" promptTitle="Naam waterschap" prompt="Kies uit het dropdownmenu het van toepassing zijnde waterschap" sqref="J10 J12" xr:uid="{00000000-0002-0000-2600-000009000000}"/>
    <dataValidation allowBlank="1" showInputMessage="1" showErrorMessage="1" promptTitle="Korte toelichting" prompt="Geef altijd een korte toelichting op dit onderdeel" sqref="V23:V48 V56:V83" xr:uid="{00000000-0002-0000-2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9084E71-4F81-44AD-849A-2401E2758E9F}">
            <xm:f>NOT(ISERROR(SEARCH(#REF!,U24)))</xm:f>
            <xm:f>#REF!</xm:f>
            <x14:dxf>
              <fill>
                <patternFill>
                  <bgColor rgb="FF92D050"/>
                </patternFill>
              </fill>
            </x14:dxf>
          </x14:cfRule>
          <x14:cfRule type="containsText" priority="11" operator="containsText" id="{79CFCE85-B178-4B0B-BA73-F0CC7EF52F7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207F76BA-9238-4672-AEF0-568EF6936FE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4FD3FC22-4110-43FF-A3CD-AD4CCDB2C1F8}">
            <xm:f>NOT(ISERROR(SEARCH(#REF!,U67)))</xm:f>
            <xm:f>#REF!</xm:f>
            <x14:dxf>
              <fill>
                <patternFill>
                  <bgColor rgb="FFFF0000"/>
                </patternFill>
              </fill>
            </x14:dxf>
          </x14:cfRule>
          <x14:cfRule type="containsText" priority="5" operator="containsText" id="{D9E040CA-4D1E-4BCE-A43B-308938FAF935}">
            <xm:f>NOT(ISERROR(SEARCH(#REF!,U67)))</xm:f>
            <xm:f>#REF!</xm:f>
            <x14:dxf>
              <fill>
                <patternFill>
                  <bgColor rgb="FFFFFF00"/>
                </patternFill>
              </fill>
            </x14:dxf>
          </x14:cfRule>
          <x14:cfRule type="containsText" priority="6" operator="containsText" id="{795C1ABD-D58F-4C82-BBF5-2397846FA4BC}">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600-00000B000000}">
          <x14:formula1>
            <xm:f>keuzelijsten!$C$2:$C$4</xm:f>
          </x14:formula1>
          <xm:sqref>I57:K58 I60:K60 I63:K63 B125:H125 V17 V50</xm:sqref>
        </x14:dataValidation>
        <x14:dataValidation type="list" allowBlank="1" showInputMessage="1" showErrorMessage="1" xr:uid="{00000000-0002-0000-2600-00000C000000}">
          <x14:formula1>
            <xm:f>keuzelijsten!$A$2:$A$6</xm:f>
          </x14:formula1>
          <xm:sqref>U24:U30 U32:U36 U38:U44 U46:U48 U79 U83 U64 U71 U62 U60</xm:sqref>
        </x14:dataValidation>
        <x14:dataValidation type="list" allowBlank="1" showInputMessage="1" showErrorMessage="1" xr:uid="{00000000-0002-0000-2600-00000D000000}">
          <x14:formula1>
            <xm:f>keuzelijsten!$A$9:$A$11</xm:f>
          </x14:formula1>
          <xm:sqref>U57:U59 U63 U67:U70 U73:U78 U81:U82</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54">
    <pageSetUpPr fitToPage="1"/>
  </sheetPr>
  <dimension ref="A1:V179"/>
  <sheetViews>
    <sheetView showGridLines="0" topLeftCell="A13"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37</v>
      </c>
    </row>
    <row r="4" spans="1:17" ht="43">
      <c r="A4" s="1" t="str">
        <f>"FORMAT BEGROTING &amp; VERANTWOORDING (DEELPROJECT " &amp; D1 &amp;")"</f>
        <v>FORMAT BEGROTING &amp; VERANTWOORDING (DEELPROJECT 37)</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37:</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01" priority="56" operator="lessThanOrEqual">
      <formula>0</formula>
    </cfRule>
    <cfRule type="cellIs" dxfId="100" priority="55" operator="greaterThan">
      <formula>0</formula>
    </cfRule>
    <cfRule type="containsBlanks" dxfId="99" priority="54">
      <formula>LEN(TRIM(E141))=0</formula>
    </cfRule>
  </conditionalFormatting>
  <conditionalFormatting sqref="I95 K95">
    <cfRule type="cellIs" dxfId="98" priority="24" operator="lessThanOrEqual">
      <formula>0.25</formula>
    </cfRule>
    <cfRule type="cellIs" dxfId="97" priority="25" operator="greaterThan">
      <formula>0.25</formula>
    </cfRule>
  </conditionalFormatting>
  <conditionalFormatting sqref="I96">
    <cfRule type="cellIs" dxfId="96" priority="27" operator="equal">
      <formula>"Rijksbijdrage is maximaal 25% en dus akkoord"</formula>
    </cfRule>
    <cfRule type="cellIs" dxfId="95" priority="26" operator="equal">
      <formula>"Rijksbijdrage is groter dan 25%; NIET TOEGESTAAN"</formula>
    </cfRule>
  </conditionalFormatting>
  <conditionalFormatting sqref="I108 K108">
    <cfRule type="cellIs" dxfId="94" priority="21" operator="greaterThan">
      <formula>0.25</formula>
    </cfRule>
    <cfRule type="cellIs" dxfId="93" priority="20" operator="lessThanOrEqual">
      <formula>0.25</formula>
    </cfRule>
  </conditionalFormatting>
  <conditionalFormatting sqref="I109">
    <cfRule type="cellIs" dxfId="92" priority="22" operator="equal">
      <formula>"Rijksbijdrage is groter dan 25%; NIET TOEGESTAAN"</formula>
    </cfRule>
    <cfRule type="cellIs" dxfId="91" priority="23" operator="equal">
      <formula>"Rijksbijdrage is maximaal 25% en dus akkoord"</formula>
    </cfRule>
  </conditionalFormatting>
  <conditionalFormatting sqref="I121 K121">
    <cfRule type="cellIs" dxfId="90" priority="15" operator="lessThanOrEqual">
      <formula>0.25</formula>
    </cfRule>
    <cfRule type="cellIs" dxfId="89" priority="16" operator="greaterThan">
      <formula>0.25</formula>
    </cfRule>
  </conditionalFormatting>
  <conditionalFormatting sqref="I122">
    <cfRule type="cellIs" dxfId="88" priority="13" operator="equal">
      <formula>"Rijksbijdrage is groter dan 25%; NIET TOEGESTAAN"</formula>
    </cfRule>
    <cfRule type="cellIs" dxfId="87" priority="14" operator="equal">
      <formula>"Rijksbijdrage is maximaal 25% en dus akkoord"</formula>
    </cfRule>
  </conditionalFormatting>
  <conditionalFormatting sqref="L141:L164">
    <cfRule type="cellIs" dxfId="86" priority="69" operator="greaterThanOrEqual">
      <formula>0</formula>
    </cfRule>
    <cfRule type="containsBlanks" dxfId="85" priority="61">
      <formula>LEN(TRIM(L141))=0</formula>
    </cfRule>
    <cfRule type="cellIs" dxfId="84" priority="70" operator="lessThan">
      <formula>0</formula>
    </cfRule>
  </conditionalFormatting>
  <conditionalFormatting sqref="L166:L177">
    <cfRule type="cellIs" dxfId="83" priority="68" operator="lessThan">
      <formula>0</formula>
    </cfRule>
    <cfRule type="containsBlanks" dxfId="82" priority="62">
      <formula>LEN(TRIM(L166))=0</formula>
    </cfRule>
    <cfRule type="cellIs" dxfId="81" priority="67" operator="greaterThanOrEqual">
      <formula>0</formula>
    </cfRule>
  </conditionalFormatting>
  <conditionalFormatting sqref="S24:S48">
    <cfRule type="containsBlanks" dxfId="80" priority="32">
      <formula>LEN(TRIM(S24))=0</formula>
    </cfRule>
    <cfRule type="cellIs" dxfId="79" priority="33" operator="greaterThan">
      <formula>0</formula>
    </cfRule>
    <cfRule type="cellIs" dxfId="78" priority="34" operator="lessThanOrEqual">
      <formula>0</formula>
    </cfRule>
  </conditionalFormatting>
  <conditionalFormatting sqref="S57:S82">
    <cfRule type="cellIs" dxfId="77" priority="18" operator="greaterThanOrEqual">
      <formula>0</formula>
    </cfRule>
    <cfRule type="containsBlanks" dxfId="76" priority="17">
      <formula>LEN(TRIM(S57))=0</formula>
    </cfRule>
    <cfRule type="cellIs" dxfId="75" priority="19" operator="lessThan">
      <formula>0</formula>
    </cfRule>
  </conditionalFormatting>
  <conditionalFormatting sqref="S84:S87">
    <cfRule type="cellIs" dxfId="74" priority="29" operator="greaterThanOrEqual">
      <formula>0</formula>
    </cfRule>
    <cfRule type="cellIs" dxfId="73" priority="30" operator="lessThan">
      <formula>0</formula>
    </cfRule>
    <cfRule type="containsBlanks" dxfId="72" priority="28">
      <formula>LEN(TRIM(S84))=0</formula>
    </cfRule>
  </conditionalFormatting>
  <conditionalFormatting sqref="S91:S96">
    <cfRule type="containsBlanks" dxfId="71" priority="60">
      <formula>LEN(TRIM(S91))=0</formula>
    </cfRule>
    <cfRule type="cellIs" dxfId="70" priority="63" operator="greaterThanOrEqual">
      <formula>0</formula>
    </cfRule>
    <cfRule type="cellIs" dxfId="69" priority="64" operator="lessThan">
      <formula>0</formula>
    </cfRule>
  </conditionalFormatting>
  <conditionalFormatting sqref="S104:S109">
    <cfRule type="containsBlanks" dxfId="68" priority="37">
      <formula>LEN(TRIM(S104))=0</formula>
    </cfRule>
    <cfRule type="cellIs" dxfId="67" priority="39" operator="greaterThanOrEqual">
      <formula>0</formula>
    </cfRule>
    <cfRule type="cellIs" dxfId="66" priority="40" operator="lessThan">
      <formula>0</formula>
    </cfRule>
  </conditionalFormatting>
  <conditionalFormatting sqref="S117:S125">
    <cfRule type="containsBlanks" dxfId="65" priority="46">
      <formula>LEN(TRIM(S117))=0</formula>
    </cfRule>
    <cfRule type="cellIs" dxfId="64" priority="47" operator="greaterThanOrEqual">
      <formula>0</formula>
    </cfRule>
    <cfRule type="cellIs" dxfId="63" priority="48" operator="lessThan">
      <formula>0</formula>
    </cfRule>
  </conditionalFormatting>
  <conditionalFormatting sqref="U24:U30 U32:U36 U38:U44">
    <cfRule type="cellIs" dxfId="60" priority="8" operator="equal">
      <formula>"Gereed"</formula>
    </cfRule>
  </conditionalFormatting>
  <conditionalFormatting sqref="U46:U48">
    <cfRule type="cellIs" dxfId="59" priority="7" operator="equal">
      <formula>"Gereed"</formula>
    </cfRule>
  </conditionalFormatting>
  <conditionalFormatting sqref="U57:U60">
    <cfRule type="cellIs" dxfId="58" priority="3" operator="equal">
      <formula>"Gereed"</formula>
    </cfRule>
  </conditionalFormatting>
  <conditionalFormatting sqref="U62:U64">
    <cfRule type="cellIs" dxfId="56" priority="9" operator="equal">
      <formula>"Gereed"</formula>
    </cfRule>
  </conditionalFormatting>
  <conditionalFormatting sqref="U67:U71 U73:U79">
    <cfRule type="cellIs" dxfId="52" priority="2" operator="equal">
      <formula>"Gereed"</formula>
    </cfRule>
  </conditionalFormatting>
  <conditionalFormatting sqref="U81:U83">
    <cfRule type="cellIs" dxfId="5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700-000000000000}"/>
    <dataValidation allowBlank="1" showInputMessage="1" showErrorMessage="1" promptTitle="Werkelijke einddatum" prompt="Geef de werkelijke  einddatum van het project in (format dd-mm-jjj)." sqref="E16" xr:uid="{00000000-0002-0000-2700-000001000000}"/>
    <dataValidation allowBlank="1" showInputMessage="1" showErrorMessage="1" promptTitle="Geplande einddatum" prompt="Geef de geplande einddatum van het project in (format dd-mm-jjj)." sqref="E15" xr:uid="{00000000-0002-0000-2700-000002000000}"/>
    <dataValidation allowBlank="1" showInputMessage="1" showErrorMessage="1" promptTitle="Werkelijke startdatum" prompt="Geef de werkelijke startdatum van het project in." sqref="C16" xr:uid="{00000000-0002-0000-2700-000003000000}"/>
    <dataValidation allowBlank="1" showInputMessage="1" showErrorMessage="1" promptTitle="Geplande startdatum" prompt="Geef de geplande startdatum van het project in." sqref="C15" xr:uid="{00000000-0002-0000-2700-000004000000}"/>
    <dataValidation allowBlank="1" showInputMessage="1" showErrorMessage="1" promptTitle="Projectomschrijving" prompt="Vul hier de projectomschrijving in" sqref="B14:C14" xr:uid="{00000000-0002-0000-2700-000005000000}"/>
    <dataValidation allowBlank="1" showInputMessage="1" showErrorMessage="1" promptTitle="Sociale innovaties" prompt="Geef in deze cel zelf de eenheid aan die van toepassing is. " sqref="I46:K48 I44:K44" xr:uid="{00000000-0002-0000-2700-000006000000}"/>
    <dataValidation allowBlank="1" showInputMessage="1" showErrorMessage="1" promptTitle="Projectnaam:" prompt="Geef hier de projectnaam aan" sqref="B12:I12 B10:I10" xr:uid="{00000000-0002-0000-2700-000007000000}"/>
    <dataValidation allowBlank="1" showInputMessage="1" showErrorMessage="1" promptTitle="Geplande startdatum" prompt="Geef de geplande startdatum van het project in (format dd-mm-jjj)." sqref="B15" xr:uid="{00000000-0002-0000-2700-000008000000}"/>
    <dataValidation allowBlank="1" showInputMessage="1" showErrorMessage="1" promptTitle="Werkelijke startdatum" prompt="Geef de werkelijke startdatum van het project in (format dd-mm-jjj)." sqref="B16" xr:uid="{00000000-0002-0000-2700-000009000000}"/>
    <dataValidation allowBlank="1" showInputMessage="1" showErrorMessage="1" promptTitle="Korte toelichting" prompt="Geef altijd een korte toelichting op dit onderdeel" sqref="V23:V48 V56:V83" xr:uid="{00000000-0002-0000-2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B43A33D8-1F06-477A-AE06-1D3C83DD1AF1}">
            <xm:f>NOT(ISERROR(SEARCH(#REF!,U24)))</xm:f>
            <xm:f>#REF!</xm:f>
            <x14:dxf>
              <fill>
                <patternFill>
                  <bgColor rgb="FF92D050"/>
                </patternFill>
              </fill>
            </x14:dxf>
          </x14:cfRule>
          <x14:cfRule type="containsText" priority="11" operator="containsText" id="{83B69195-A761-435B-B9CC-D8D43F587092}">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707F65C9-28CC-4E8E-ADD8-6AEE29563DC3}">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40CD0BB8-57D4-44BD-8516-AD191F256752}">
            <xm:f>NOT(ISERROR(SEARCH(#REF!,U67)))</xm:f>
            <xm:f>#REF!</xm:f>
            <x14:dxf>
              <fill>
                <patternFill>
                  <bgColor rgb="FFFF0000"/>
                </patternFill>
              </fill>
            </x14:dxf>
          </x14:cfRule>
          <x14:cfRule type="containsText" priority="5" operator="containsText" id="{3164EE54-E9E8-4C6E-9C14-185D48875BA7}">
            <xm:f>NOT(ISERROR(SEARCH(#REF!,U67)))</xm:f>
            <xm:f>#REF!</xm:f>
            <x14:dxf>
              <fill>
                <patternFill>
                  <bgColor rgb="FFFFFF00"/>
                </patternFill>
              </fill>
            </x14:dxf>
          </x14:cfRule>
          <x14:cfRule type="containsText" priority="6" operator="containsText" id="{89E26FE0-B91A-4FD8-AA8A-5FB7123EE7A8}">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700-00000B000000}">
          <x14:formula1>
            <xm:f>keuzelijsten!$A$2:$A$6</xm:f>
          </x14:formula1>
          <xm:sqref>U24:U30 U32:U36 U38:U44 U46:U48 U79 U83 U64 U71 U62 U60</xm:sqref>
        </x14:dataValidation>
        <x14:dataValidation type="list" allowBlank="1" showInputMessage="1" showErrorMessage="1" xr:uid="{00000000-0002-0000-2700-00000C000000}">
          <x14:formula1>
            <xm:f>keuzelijsten!$C$2:$C$4</xm:f>
          </x14:formula1>
          <xm:sqref>I57:K58 I60:K60 I63:K63 B125:H125 V17 V50</xm:sqref>
        </x14:dataValidation>
        <x14:dataValidation type="list" allowBlank="1" showInputMessage="1" showErrorMessage="1" xr:uid="{00000000-0002-0000-2700-00000D000000}">
          <x14:formula1>
            <xm:f>keuzelijsten!$A$9:$A$11</xm:f>
          </x14:formula1>
          <xm:sqref>U57:U59 U63 U67:U70 U73:U78 U81:U82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55">
    <pageSetUpPr fitToPage="1"/>
  </sheetPr>
  <dimension ref="A1:V179"/>
  <sheetViews>
    <sheetView showGridLines="0" topLeftCell="A15"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38</v>
      </c>
    </row>
    <row r="4" spans="1:17" ht="43">
      <c r="A4" s="1" t="str">
        <f>"FORMAT BEGROTING &amp; VERANTWOORDING (DEELPROJECT " &amp; D1 &amp;")"</f>
        <v>FORMAT BEGROTING &amp; VERANTWOORDING (DEELPROJECT 38)</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38:</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sheetProtection selectLockedCell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50" priority="56" operator="lessThanOrEqual">
      <formula>0</formula>
    </cfRule>
    <cfRule type="cellIs" dxfId="49" priority="55" operator="greaterThan">
      <formula>0</formula>
    </cfRule>
    <cfRule type="containsBlanks" dxfId="48" priority="54">
      <formula>LEN(TRIM(E141))=0</formula>
    </cfRule>
  </conditionalFormatting>
  <conditionalFormatting sqref="I95 K95">
    <cfRule type="cellIs" dxfId="47" priority="24" operator="lessThanOrEqual">
      <formula>0.25</formula>
    </cfRule>
    <cfRule type="cellIs" dxfId="46" priority="25" operator="greaterThan">
      <formula>0.25</formula>
    </cfRule>
  </conditionalFormatting>
  <conditionalFormatting sqref="I96">
    <cfRule type="cellIs" dxfId="45" priority="27" operator="equal">
      <formula>"Rijksbijdrage is maximaal 25% en dus akkoord"</formula>
    </cfRule>
    <cfRule type="cellIs" dxfId="44" priority="26" operator="equal">
      <formula>"Rijksbijdrage is groter dan 25%; NIET TOEGESTAAN"</formula>
    </cfRule>
  </conditionalFormatting>
  <conditionalFormatting sqref="I108 K108">
    <cfRule type="cellIs" dxfId="43" priority="21" operator="greaterThan">
      <formula>0.25</formula>
    </cfRule>
    <cfRule type="cellIs" dxfId="42" priority="20" operator="lessThanOrEqual">
      <formula>0.25</formula>
    </cfRule>
  </conditionalFormatting>
  <conditionalFormatting sqref="I109">
    <cfRule type="cellIs" dxfId="41" priority="22" operator="equal">
      <formula>"Rijksbijdrage is groter dan 25%; NIET TOEGESTAAN"</formula>
    </cfRule>
    <cfRule type="cellIs" dxfId="40" priority="23" operator="equal">
      <formula>"Rijksbijdrage is maximaal 25% en dus akkoord"</formula>
    </cfRule>
  </conditionalFormatting>
  <conditionalFormatting sqref="I121 K121">
    <cfRule type="cellIs" dxfId="39" priority="15" operator="lessThanOrEqual">
      <formula>0.25</formula>
    </cfRule>
    <cfRule type="cellIs" dxfId="38" priority="16" operator="greaterThan">
      <formula>0.25</formula>
    </cfRule>
  </conditionalFormatting>
  <conditionalFormatting sqref="I122">
    <cfRule type="cellIs" dxfId="37" priority="13" operator="equal">
      <formula>"Rijksbijdrage is groter dan 25%; NIET TOEGESTAAN"</formula>
    </cfRule>
    <cfRule type="cellIs" dxfId="36" priority="14" operator="equal">
      <formula>"Rijksbijdrage is maximaal 25% en dus akkoord"</formula>
    </cfRule>
  </conditionalFormatting>
  <conditionalFormatting sqref="L141:L164">
    <cfRule type="cellIs" dxfId="35" priority="69" operator="greaterThanOrEqual">
      <formula>0</formula>
    </cfRule>
    <cfRule type="containsBlanks" dxfId="34" priority="61">
      <formula>LEN(TRIM(L141))=0</formula>
    </cfRule>
    <cfRule type="cellIs" dxfId="33" priority="70" operator="lessThan">
      <formula>0</formula>
    </cfRule>
  </conditionalFormatting>
  <conditionalFormatting sqref="L166:L177">
    <cfRule type="cellIs" dxfId="32" priority="68" operator="lessThan">
      <formula>0</formula>
    </cfRule>
    <cfRule type="containsBlanks" dxfId="31" priority="62">
      <formula>LEN(TRIM(L166))=0</formula>
    </cfRule>
    <cfRule type="cellIs" dxfId="30" priority="67" operator="greaterThanOrEqual">
      <formula>0</formula>
    </cfRule>
  </conditionalFormatting>
  <conditionalFormatting sqref="S24:S48">
    <cfRule type="containsBlanks" dxfId="29" priority="32">
      <formula>LEN(TRIM(S24))=0</formula>
    </cfRule>
    <cfRule type="cellIs" dxfId="28" priority="33" operator="greaterThan">
      <formula>0</formula>
    </cfRule>
    <cfRule type="cellIs" dxfId="27" priority="34" operator="lessThanOrEqual">
      <formula>0</formula>
    </cfRule>
  </conditionalFormatting>
  <conditionalFormatting sqref="S57:S82">
    <cfRule type="cellIs" dxfId="26" priority="18" operator="greaterThanOrEqual">
      <formula>0</formula>
    </cfRule>
    <cfRule type="containsBlanks" dxfId="25" priority="17">
      <formula>LEN(TRIM(S57))=0</formula>
    </cfRule>
    <cfRule type="cellIs" dxfId="24" priority="19" operator="lessThan">
      <formula>0</formula>
    </cfRule>
  </conditionalFormatting>
  <conditionalFormatting sqref="S84:S87">
    <cfRule type="cellIs" dxfId="23" priority="29" operator="greaterThanOrEqual">
      <formula>0</formula>
    </cfRule>
    <cfRule type="cellIs" dxfId="22" priority="30" operator="lessThan">
      <formula>0</formula>
    </cfRule>
    <cfRule type="containsBlanks" dxfId="21" priority="28">
      <formula>LEN(TRIM(S84))=0</formula>
    </cfRule>
  </conditionalFormatting>
  <conditionalFormatting sqref="S91:S96">
    <cfRule type="containsBlanks" dxfId="20" priority="60">
      <formula>LEN(TRIM(S91))=0</formula>
    </cfRule>
    <cfRule type="cellIs" dxfId="19" priority="63" operator="greaterThanOrEqual">
      <formula>0</formula>
    </cfRule>
    <cfRule type="cellIs" dxfId="18" priority="64" operator="lessThan">
      <formula>0</formula>
    </cfRule>
  </conditionalFormatting>
  <conditionalFormatting sqref="S104:S109">
    <cfRule type="containsBlanks" dxfId="17" priority="37">
      <formula>LEN(TRIM(S104))=0</formula>
    </cfRule>
    <cfRule type="cellIs" dxfId="16" priority="39" operator="greaterThanOrEqual">
      <formula>0</formula>
    </cfRule>
    <cfRule type="cellIs" dxfId="15" priority="40" operator="lessThan">
      <formula>0</formula>
    </cfRule>
  </conditionalFormatting>
  <conditionalFormatting sqref="S117:S125">
    <cfRule type="containsBlanks" dxfId="14" priority="46">
      <formula>LEN(TRIM(S117))=0</formula>
    </cfRule>
    <cfRule type="cellIs" dxfId="13" priority="47" operator="greaterThanOrEqual">
      <formula>0</formula>
    </cfRule>
    <cfRule type="cellIs" dxfId="12" priority="48" operator="lessThan">
      <formula>0</formula>
    </cfRule>
  </conditionalFormatting>
  <conditionalFormatting sqref="U24:U30 U32:U36 U38:U44">
    <cfRule type="cellIs" dxfId="9" priority="8" operator="equal">
      <formula>"Gereed"</formula>
    </cfRule>
  </conditionalFormatting>
  <conditionalFormatting sqref="U46:U48">
    <cfRule type="cellIs" dxfId="8" priority="7" operator="equal">
      <formula>"Gereed"</formula>
    </cfRule>
  </conditionalFormatting>
  <conditionalFormatting sqref="U57:U60">
    <cfRule type="cellIs" dxfId="7" priority="3" operator="equal">
      <formula>"Gereed"</formula>
    </cfRule>
  </conditionalFormatting>
  <conditionalFormatting sqref="U62:U64">
    <cfRule type="cellIs" dxfId="5" priority="9" operator="equal">
      <formula>"Gereed"</formula>
    </cfRule>
  </conditionalFormatting>
  <conditionalFormatting sqref="U67:U71 U73:U79">
    <cfRule type="cellIs" dxfId="1" priority="2" operator="equal">
      <formula>"Gereed"</formula>
    </cfRule>
  </conditionalFormatting>
  <conditionalFormatting sqref="U81:U83">
    <cfRule type="cellIs" dxfId="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800-000000000000}"/>
    <dataValidation allowBlank="1" showInputMessage="1" showErrorMessage="1" promptTitle="Geplande startdatum" prompt="Geef de geplande startdatum van het project in (format dd-mm-jjj)." sqref="B15" xr:uid="{00000000-0002-0000-2800-000001000000}"/>
    <dataValidation allowBlank="1" showInputMessage="1" showErrorMessage="1" promptTitle="Projectnaam:" prompt="Geef hier de projectnaam aan" sqref="B12:I12 B10:I10" xr:uid="{00000000-0002-0000-2800-000002000000}"/>
    <dataValidation allowBlank="1" showInputMessage="1" showErrorMessage="1" promptTitle="Sociale innovaties" prompt="Geef in deze cel zelf de eenheid aan die van toepassing is. " sqref="I46:K48 I44:K44" xr:uid="{00000000-0002-0000-2800-000003000000}"/>
    <dataValidation allowBlank="1" showInputMessage="1" showErrorMessage="1" promptTitle="Projectomschrijving" prompt="Vul hier de projectomschrijving in" sqref="B14:C14" xr:uid="{00000000-0002-0000-2800-000004000000}"/>
    <dataValidation allowBlank="1" showInputMessage="1" showErrorMessage="1" promptTitle="Geplande startdatum" prompt="Geef de geplande startdatum van het project in." sqref="C15" xr:uid="{00000000-0002-0000-2800-000005000000}"/>
    <dataValidation allowBlank="1" showInputMessage="1" showErrorMessage="1" promptTitle="Werkelijke startdatum" prompt="Geef de werkelijke startdatum van het project in." sqref="C16" xr:uid="{00000000-0002-0000-2800-000006000000}"/>
    <dataValidation allowBlank="1" showInputMessage="1" showErrorMessage="1" promptTitle="Geplande einddatum" prompt="Geef de geplande einddatum van het project in (format dd-mm-jjj)." sqref="E15" xr:uid="{00000000-0002-0000-2800-000007000000}"/>
    <dataValidation allowBlank="1" showInputMessage="1" showErrorMessage="1" promptTitle="Werkelijke einddatum" prompt="Geef de werkelijke  einddatum van het project in (format dd-mm-jjj)." sqref="E16" xr:uid="{00000000-0002-0000-2800-000008000000}"/>
    <dataValidation allowBlank="1" showInputMessage="1" showErrorMessage="1" promptTitle="Naam waterschap" prompt="Kies uit het dropdownmenu het van toepassing zijnde waterschap" sqref="J10 J12" xr:uid="{00000000-0002-0000-2800-000009000000}"/>
    <dataValidation allowBlank="1" showInputMessage="1" showErrorMessage="1" promptTitle="Korte toelichting" prompt="Geef altijd een korte toelichting op dit onderdeel" sqref="V23:V48 V56:V83" xr:uid="{00000000-0002-0000-2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2391E16-4A42-4ACB-AA68-43F7A27B4B42}">
            <xm:f>NOT(ISERROR(SEARCH(#REF!,U24)))</xm:f>
            <xm:f>#REF!</xm:f>
            <x14:dxf>
              <fill>
                <patternFill>
                  <bgColor rgb="FF92D050"/>
                </patternFill>
              </fill>
            </x14:dxf>
          </x14:cfRule>
          <x14:cfRule type="containsText" priority="11" operator="containsText" id="{A738EA0F-44DA-47B8-AEB9-CF38E7B31DE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3165ACC-E88D-48B0-95E9-47C7CF0EB53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01CF737-FCBD-443E-B5D2-025570001184}">
            <xm:f>NOT(ISERROR(SEARCH(#REF!,U67)))</xm:f>
            <xm:f>#REF!</xm:f>
            <x14:dxf>
              <fill>
                <patternFill>
                  <bgColor rgb="FFFF0000"/>
                </patternFill>
              </fill>
            </x14:dxf>
          </x14:cfRule>
          <x14:cfRule type="containsText" priority="5" operator="containsText" id="{F9E4F0A5-A610-41DC-A665-7F13786A6FCD}">
            <xm:f>NOT(ISERROR(SEARCH(#REF!,U67)))</xm:f>
            <xm:f>#REF!</xm:f>
            <x14:dxf>
              <fill>
                <patternFill>
                  <bgColor rgb="FFFFFF00"/>
                </patternFill>
              </fill>
            </x14:dxf>
          </x14:cfRule>
          <x14:cfRule type="containsText" priority="6" operator="containsText" id="{AC30875B-11DE-40A9-8BD6-52D330137A2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800-00000B000000}">
          <x14:formula1>
            <xm:f>keuzelijsten!$C$2:$C$4</xm:f>
          </x14:formula1>
          <xm:sqref>I57:K58 I60:K60 I63:K63 B125:H125 V17 V50</xm:sqref>
        </x14:dataValidation>
        <x14:dataValidation type="list" allowBlank="1" showInputMessage="1" showErrorMessage="1" xr:uid="{00000000-0002-0000-2800-00000C000000}">
          <x14:formula1>
            <xm:f>keuzelijsten!$A$2:$A$6</xm:f>
          </x14:formula1>
          <xm:sqref>U24:U30 U32:U36 U38:U44 U46:U48 U79 U83 U64 U71 U62 U60</xm:sqref>
        </x14:dataValidation>
        <x14:dataValidation type="list" allowBlank="1" showInputMessage="1" showErrorMessage="1" xr:uid="{00000000-0002-0000-2800-00000D000000}">
          <x14:formula1>
            <xm:f>keuzelijsten!$A$9:$A$11</xm:f>
          </x14:formula1>
          <xm:sqref>U57:U59 U63 U67:U70 U73:U78 U81:U82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6">
    <tabColor theme="9" tint="0.39997558519241921"/>
    <pageSetUpPr fitToPage="1"/>
  </sheetPr>
  <dimension ref="A4:T194"/>
  <sheetViews>
    <sheetView showGridLines="0" topLeftCell="A3" zoomScale="60" zoomScaleNormal="60" workbookViewId="0">
      <selection activeCell="L19" sqref="L19"/>
    </sheetView>
  </sheetViews>
  <sheetFormatPr defaultColWidth="9" defaultRowHeight="14.5"/>
  <cols>
    <col min="1" max="1" width="90.3828125" customWidth="1"/>
    <col min="2" max="6" width="15.3828125" customWidth="1"/>
    <col min="7" max="7" width="17.3828125" customWidth="1"/>
    <col min="8" max="9" width="18.23046875" customWidth="1"/>
    <col min="10" max="10" width="24.84375" customWidth="1"/>
    <col min="11" max="11" width="2" customWidth="1"/>
    <col min="12" max="17" width="17.3828125" customWidth="1"/>
    <col min="18" max="18" width="21.15234375" bestFit="1" customWidth="1"/>
    <col min="19" max="19" width="26" customWidth="1"/>
    <col min="20" max="20" width="11.3828125" customWidth="1"/>
    <col min="21" max="21" width="11.3828125" bestFit="1" customWidth="1"/>
    <col min="23" max="23" width="25" customWidth="1"/>
    <col min="24" max="24" width="22.84375" bestFit="1" customWidth="1"/>
  </cols>
  <sheetData>
    <row r="4" spans="1:10" ht="43">
      <c r="A4" s="1" t="str">
        <f>"FORMAT BEGROTING &amp; VERANTWOORDING (TOTAAL)"</f>
        <v>FORMAT BEGROTING &amp; VERANTWOORDING (TOTAAL)</v>
      </c>
    </row>
    <row r="6" spans="1:10" s="91" customFormat="1" ht="24.5">
      <c r="A6" s="94" t="s">
        <v>1</v>
      </c>
      <c r="B6" s="167" t="s">
        <v>54</v>
      </c>
      <c r="C6" s="167"/>
    </row>
    <row r="7" spans="1:10" s="91" customFormat="1" ht="24.5">
      <c r="A7" s="94"/>
      <c r="B7" s="94"/>
      <c r="C7" s="94"/>
    </row>
    <row r="8" spans="1:10" s="91" customFormat="1" ht="24.5">
      <c r="A8" s="94" t="s">
        <v>0</v>
      </c>
      <c r="B8" s="167" t="s">
        <v>55</v>
      </c>
      <c r="C8" s="167"/>
    </row>
    <row r="10" spans="1:10" s="91" customFormat="1" ht="24" customHeight="1">
      <c r="A10" s="94" t="s">
        <v>13</v>
      </c>
      <c r="B10" s="568" t="str">
        <f>+'DP1'!$B$10</f>
        <v>Aa en Maas</v>
      </c>
      <c r="C10" s="569"/>
      <c r="D10" s="569"/>
      <c r="E10" s="569"/>
      <c r="F10" s="569"/>
      <c r="G10" s="569"/>
      <c r="H10" s="569"/>
      <c r="I10" s="570"/>
      <c r="J10" s="92"/>
    </row>
    <row r="11" spans="1:10" ht="23">
      <c r="A11" s="91"/>
      <c r="B11" s="93"/>
      <c r="C11" s="93"/>
      <c r="D11" s="93"/>
      <c r="E11" s="93"/>
      <c r="F11" s="93"/>
      <c r="G11" s="93"/>
      <c r="H11" s="93"/>
      <c r="I11" s="93"/>
    </row>
    <row r="12" spans="1:10" s="91" customFormat="1" ht="24" customHeight="1">
      <c r="A12" s="94" t="s">
        <v>52</v>
      </c>
      <c r="B12" s="573"/>
      <c r="C12" s="574"/>
      <c r="D12" s="574"/>
      <c r="E12" s="574"/>
      <c r="F12" s="574"/>
      <c r="G12" s="574"/>
      <c r="H12" s="574"/>
      <c r="I12" s="575"/>
      <c r="J12" s="92"/>
    </row>
    <row r="13" spans="1:10" ht="23">
      <c r="A13" s="91"/>
      <c r="B13" s="93"/>
      <c r="C13" s="93"/>
      <c r="D13" s="93"/>
      <c r="E13" s="93"/>
      <c r="F13" s="93"/>
      <c r="G13" s="93"/>
      <c r="H13" s="93"/>
      <c r="I13" s="93"/>
    </row>
    <row r="14" spans="1:10" ht="23">
      <c r="A14" s="91"/>
      <c r="B14" s="93"/>
      <c r="C14" s="93"/>
      <c r="D14" s="93"/>
      <c r="E14" s="93"/>
      <c r="F14" s="93"/>
      <c r="G14" s="93"/>
      <c r="H14" s="93"/>
      <c r="I14" s="93"/>
    </row>
    <row r="15" spans="1:10" ht="23">
      <c r="A15" s="91"/>
      <c r="B15" s="93"/>
      <c r="C15" s="93"/>
      <c r="D15" s="93"/>
      <c r="E15" s="93"/>
      <c r="F15" s="93"/>
      <c r="G15" s="93"/>
      <c r="H15" s="93"/>
      <c r="I15" s="93"/>
    </row>
    <row r="16" spans="1:10" ht="23">
      <c r="A16" s="91"/>
      <c r="B16" s="93"/>
      <c r="C16" s="93"/>
      <c r="D16" s="93"/>
      <c r="E16" s="93"/>
      <c r="F16" s="93"/>
      <c r="G16" s="93"/>
      <c r="H16" s="93"/>
      <c r="I16" s="93"/>
    </row>
    <row r="17" spans="1:19" ht="15" thickBot="1"/>
    <row r="18" spans="1:19" ht="21" thickBot="1">
      <c r="A18" s="25" t="str">
        <f>"Prestaties (TOTAAL)"</f>
        <v>Prestaties (TOTAAL)</v>
      </c>
      <c r="B18" s="235" t="str">
        <f>IF($B$14="","",$B$14)</f>
        <v/>
      </c>
      <c r="C18" s="236"/>
      <c r="D18" s="236"/>
      <c r="E18" s="236"/>
      <c r="F18" s="236"/>
      <c r="G18" s="236"/>
      <c r="H18" s="236"/>
      <c r="I18" s="236"/>
      <c r="J18" s="236"/>
      <c r="K18" s="243"/>
      <c r="L18" s="231"/>
      <c r="M18" s="231"/>
      <c r="N18" s="231"/>
      <c r="O18" s="231"/>
      <c r="P18" s="231"/>
      <c r="Q18" s="231"/>
      <c r="R18" s="231"/>
      <c r="S18" s="232"/>
    </row>
    <row r="19" spans="1:19"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row>
    <row r="20" spans="1:19">
      <c r="A20" s="59"/>
      <c r="B20" s="409"/>
      <c r="C20" s="410"/>
      <c r="D20" s="410"/>
      <c r="E20" s="410"/>
      <c r="F20" s="410"/>
      <c r="G20" s="411"/>
      <c r="H20" s="413"/>
      <c r="I20" s="280"/>
      <c r="K20" s="245"/>
      <c r="L20" s="326"/>
      <c r="M20" s="327"/>
      <c r="N20" s="327"/>
      <c r="O20" s="327"/>
      <c r="P20" s="327"/>
      <c r="Q20" s="328"/>
      <c r="R20" s="401"/>
      <c r="S20" s="60" t="s">
        <v>25</v>
      </c>
    </row>
    <row r="21" spans="1:19">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row>
    <row r="22" spans="1:19"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row>
    <row r="23" spans="1:19">
      <c r="A23" s="8"/>
      <c r="B23" s="314"/>
      <c r="C23" s="315"/>
      <c r="D23" s="315"/>
      <c r="E23" s="315"/>
      <c r="F23" s="315"/>
      <c r="G23" s="316"/>
      <c r="H23" s="417"/>
      <c r="I23" s="418"/>
      <c r="K23" s="247"/>
      <c r="L23" s="329"/>
      <c r="M23" s="330"/>
      <c r="N23" s="330"/>
      <c r="O23" s="330"/>
      <c r="P23" s="330"/>
      <c r="Q23" s="331"/>
      <c r="R23" s="32"/>
      <c r="S23" s="399"/>
    </row>
    <row r="24" spans="1:19">
      <c r="A24" s="6" t="s">
        <v>91</v>
      </c>
      <c r="B24" s="320">
        <f>SUM('DP1:DP38'!B24)</f>
        <v>0</v>
      </c>
      <c r="C24" s="321">
        <f>SUM('DP1:DP38'!C24)</f>
        <v>0</v>
      </c>
      <c r="D24" s="321">
        <f>SUM('DP1:DP38'!D24)</f>
        <v>0</v>
      </c>
      <c r="E24" s="321">
        <f>SUM('DP1:DP38'!E24)</f>
        <v>0</v>
      </c>
      <c r="F24" s="321">
        <f>SUM('DP1:DP38'!F24)</f>
        <v>0</v>
      </c>
      <c r="G24" s="322">
        <f>SUM('DP1:DP38'!G24)</f>
        <v>0</v>
      </c>
      <c r="H24" s="419">
        <f>SUM(B24:G24)</f>
        <v>0</v>
      </c>
      <c r="I24" s="420" t="s">
        <v>6</v>
      </c>
      <c r="K24" s="245"/>
      <c r="L24" s="335">
        <f>SUM('DP1:DP38'!L24)</f>
        <v>0</v>
      </c>
      <c r="M24" s="336">
        <f>SUM('DP1:DP38'!M24)</f>
        <v>0</v>
      </c>
      <c r="N24" s="336">
        <f>SUM('DP1:DP38'!N24)</f>
        <v>0</v>
      </c>
      <c r="O24" s="336">
        <f>SUM('DP1:DP38'!O24)</f>
        <v>0</v>
      </c>
      <c r="P24" s="336">
        <f>SUM('DP1:DP38'!P24)</f>
        <v>0</v>
      </c>
      <c r="Q24" s="337">
        <f>SUM('DP1:DP38'!Q24)</f>
        <v>0</v>
      </c>
      <c r="R24" s="403">
        <f>SUM(L24:Q24)</f>
        <v>0</v>
      </c>
      <c r="S24" s="400">
        <f>H24-R24</f>
        <v>0</v>
      </c>
    </row>
    <row r="25" spans="1:19">
      <c r="A25" s="6" t="s">
        <v>90</v>
      </c>
      <c r="B25" s="320">
        <f>SUM('DP1:DP38'!B25)</f>
        <v>0</v>
      </c>
      <c r="C25" s="321">
        <f>SUM('DP1:DP38'!C25)</f>
        <v>0</v>
      </c>
      <c r="D25" s="321">
        <f>SUM('DP1:DP38'!D25)</f>
        <v>0</v>
      </c>
      <c r="E25" s="321">
        <f>SUM('DP1:DP38'!E25)</f>
        <v>0</v>
      </c>
      <c r="F25" s="321">
        <f>SUM('DP1:DP38'!F25)</f>
        <v>0</v>
      </c>
      <c r="G25" s="322">
        <f>SUM('DP1:DP38'!G25)</f>
        <v>0</v>
      </c>
      <c r="H25" s="419">
        <f t="shared" ref="H25:H26" si="0">SUM(B25:G25)</f>
        <v>0</v>
      </c>
      <c r="I25" s="420" t="s">
        <v>7</v>
      </c>
      <c r="K25" s="245"/>
      <c r="L25" s="335">
        <f>SUM('DP1:DP38'!L25)</f>
        <v>0</v>
      </c>
      <c r="M25" s="336">
        <f>SUM('DP1:DP38'!M25)</f>
        <v>0</v>
      </c>
      <c r="N25" s="336">
        <f>SUM('DP1:DP38'!N25)</f>
        <v>0</v>
      </c>
      <c r="O25" s="336">
        <f>SUM('DP1:DP38'!O25)</f>
        <v>0</v>
      </c>
      <c r="P25" s="336">
        <f>SUM('DP1:DP38'!P25)</f>
        <v>0</v>
      </c>
      <c r="Q25" s="337">
        <f>SUM('DP1:DP38'!Q25)</f>
        <v>0</v>
      </c>
      <c r="R25" s="403">
        <f t="shared" ref="R25:R47" si="1">SUM(L25:Q25)</f>
        <v>0</v>
      </c>
      <c r="S25" s="400">
        <f>H25-R25</f>
        <v>0</v>
      </c>
    </row>
    <row r="26" spans="1:19">
      <c r="A26" s="6" t="s">
        <v>92</v>
      </c>
      <c r="B26" s="320">
        <f>SUM('DP1:DP38'!B26)</f>
        <v>0</v>
      </c>
      <c r="C26" s="321">
        <f>SUM('DP1:DP38'!C26)</f>
        <v>0</v>
      </c>
      <c r="D26" s="321">
        <f>SUM('DP1:DP38'!D26)</f>
        <v>0</v>
      </c>
      <c r="E26" s="321">
        <f>SUM('DP1:DP38'!E26)</f>
        <v>0</v>
      </c>
      <c r="F26" s="321">
        <f>SUM('DP1:DP38'!F26)</f>
        <v>0</v>
      </c>
      <c r="G26" s="322">
        <f>SUM('DP1:DP38'!G26)</f>
        <v>0</v>
      </c>
      <c r="H26" s="419">
        <f t="shared" si="0"/>
        <v>0</v>
      </c>
      <c r="I26" s="420" t="s">
        <v>8</v>
      </c>
      <c r="K26" s="245"/>
      <c r="L26" s="335">
        <f>SUM('DP1:DP38'!L26)</f>
        <v>0</v>
      </c>
      <c r="M26" s="336">
        <f>SUM('DP1:DP38'!M26)</f>
        <v>0</v>
      </c>
      <c r="N26" s="336">
        <f>SUM('DP1:DP38'!N26)</f>
        <v>0</v>
      </c>
      <c r="O26" s="336">
        <f>SUM('DP1:DP38'!O26)</f>
        <v>0</v>
      </c>
      <c r="P26" s="336">
        <f>SUM('DP1:DP38'!P26)</f>
        <v>0</v>
      </c>
      <c r="Q26" s="337">
        <f>SUM('DP1:DP38'!Q26)</f>
        <v>0</v>
      </c>
      <c r="R26" s="403">
        <f t="shared" si="1"/>
        <v>0</v>
      </c>
      <c r="S26" s="400">
        <f>H26-R26</f>
        <v>0</v>
      </c>
    </row>
    <row r="27" spans="1:19">
      <c r="A27" s="6" t="s">
        <v>171</v>
      </c>
      <c r="B27" s="320"/>
      <c r="C27" s="321"/>
      <c r="D27" s="321"/>
      <c r="E27" s="321"/>
      <c r="F27" s="321"/>
      <c r="G27" s="322"/>
      <c r="H27" s="419"/>
      <c r="I27" s="420"/>
      <c r="K27" s="3"/>
      <c r="L27" s="335"/>
      <c r="M27" s="336"/>
      <c r="N27" s="336"/>
      <c r="O27" s="336"/>
      <c r="P27" s="336"/>
      <c r="Q27" s="337"/>
      <c r="R27" s="404"/>
      <c r="S27" s="400"/>
    </row>
    <row r="28" spans="1:19">
      <c r="A28" s="6"/>
      <c r="B28" s="320"/>
      <c r="C28" s="321"/>
      <c r="D28" s="321"/>
      <c r="E28" s="321"/>
      <c r="F28" s="321"/>
      <c r="G28" s="322"/>
      <c r="H28" s="419"/>
      <c r="I28" s="420"/>
      <c r="K28" s="245"/>
      <c r="L28" s="335"/>
      <c r="M28" s="336"/>
      <c r="N28" s="336"/>
      <c r="O28" s="336"/>
      <c r="P28" s="336"/>
      <c r="Q28" s="337"/>
      <c r="R28" s="404"/>
      <c r="S28" s="400"/>
    </row>
    <row r="29" spans="1:19">
      <c r="A29" s="168" t="s">
        <v>86</v>
      </c>
      <c r="B29" s="320">
        <f>SUM('DP1:DP38'!B29)</f>
        <v>0</v>
      </c>
      <c r="C29" s="321">
        <f>SUM('DP1:DP38'!C29)</f>
        <v>0</v>
      </c>
      <c r="D29" s="321">
        <f>SUM('DP1:DP38'!D29)</f>
        <v>0</v>
      </c>
      <c r="E29" s="321">
        <f>SUM('DP1:DP38'!E29)</f>
        <v>0</v>
      </c>
      <c r="F29" s="321">
        <f>SUM('DP1:DP38'!F29)</f>
        <v>0</v>
      </c>
      <c r="G29" s="322">
        <f>SUM('DP1:DP38'!G29)</f>
        <v>0</v>
      </c>
      <c r="H29" s="419">
        <f>SUM(B29:G29)</f>
        <v>0</v>
      </c>
      <c r="I29" s="420" t="s">
        <v>6</v>
      </c>
      <c r="K29" s="245"/>
      <c r="L29" s="335">
        <f>SUM('DP1:DP38'!L29)</f>
        <v>0</v>
      </c>
      <c r="M29" s="336">
        <f>SUM('DP1:DP38'!M29)</f>
        <v>0</v>
      </c>
      <c r="N29" s="336">
        <f>SUM('DP1:DP38'!N29)</f>
        <v>0</v>
      </c>
      <c r="O29" s="336">
        <f>SUM('DP1:DP38'!O29)</f>
        <v>0</v>
      </c>
      <c r="P29" s="336">
        <f>SUM('DP1:DP38'!P29)</f>
        <v>0</v>
      </c>
      <c r="Q29" s="337">
        <f>SUM('DP1:DP38'!Q29)</f>
        <v>0</v>
      </c>
      <c r="R29" s="403">
        <f t="shared" si="1"/>
        <v>0</v>
      </c>
      <c r="S29" s="400">
        <f>H29-R29</f>
        <v>0</v>
      </c>
    </row>
    <row r="30" spans="1:19">
      <c r="A30" s="168"/>
      <c r="B30" s="320"/>
      <c r="C30" s="321"/>
      <c r="D30" s="321"/>
      <c r="E30" s="321"/>
      <c r="F30" s="321"/>
      <c r="G30" s="322"/>
      <c r="H30" s="419"/>
      <c r="I30" s="420"/>
      <c r="K30" s="245"/>
      <c r="L30" s="335"/>
      <c r="M30" s="336"/>
      <c r="N30" s="336"/>
      <c r="O30" s="336"/>
      <c r="P30" s="336"/>
      <c r="Q30" s="337"/>
      <c r="R30" s="404"/>
      <c r="S30" s="400"/>
    </row>
    <row r="31" spans="1:19">
      <c r="A31" s="168" t="s">
        <v>87</v>
      </c>
      <c r="B31" s="320"/>
      <c r="C31" s="321"/>
      <c r="D31" s="321"/>
      <c r="E31" s="321"/>
      <c r="F31" s="321"/>
      <c r="G31" s="322"/>
      <c r="H31" s="419"/>
      <c r="I31" s="420"/>
      <c r="K31" s="245"/>
      <c r="L31" s="335"/>
      <c r="M31" s="336"/>
      <c r="N31" s="336"/>
      <c r="O31" s="336"/>
      <c r="P31" s="336"/>
      <c r="Q31" s="337"/>
      <c r="R31" s="404"/>
      <c r="S31" s="400"/>
    </row>
    <row r="32" spans="1:19">
      <c r="A32" s="215" t="s">
        <v>85</v>
      </c>
      <c r="B32" s="320">
        <f>SUM('DP1:DP38'!B32)</f>
        <v>0</v>
      </c>
      <c r="C32" s="321">
        <f>SUM('DP1:DP38'!C32)</f>
        <v>0</v>
      </c>
      <c r="D32" s="321">
        <f>SUM('DP1:DP38'!D32)</f>
        <v>0</v>
      </c>
      <c r="E32" s="321">
        <f>SUM('DP1:DP38'!E32)</f>
        <v>0</v>
      </c>
      <c r="F32" s="321">
        <f>SUM('DP1:DP38'!F32)</f>
        <v>0</v>
      </c>
      <c r="G32" s="322">
        <f>SUM('DP1:DP38'!G32)</f>
        <v>0</v>
      </c>
      <c r="H32" s="419">
        <f t="shared" ref="H32:H35" si="2">SUM(B32:G32)</f>
        <v>0</v>
      </c>
      <c r="I32" s="420" t="s">
        <v>6</v>
      </c>
      <c r="K32" s="245"/>
      <c r="L32" s="335">
        <f>SUM('DP1:DP38'!L32)</f>
        <v>0</v>
      </c>
      <c r="M32" s="336">
        <f>SUM('DP1:DP38'!M32)</f>
        <v>0</v>
      </c>
      <c r="N32" s="336">
        <f>SUM('DP1:DP38'!N32)</f>
        <v>0</v>
      </c>
      <c r="O32" s="336">
        <f>SUM('DP1:DP38'!O32)</f>
        <v>0</v>
      </c>
      <c r="P32" s="336">
        <f>SUM('DP1:DP38'!P32)</f>
        <v>0</v>
      </c>
      <c r="Q32" s="337">
        <f>SUM('DP1:DP38'!Q32)</f>
        <v>0</v>
      </c>
      <c r="R32" s="403">
        <f t="shared" si="1"/>
        <v>0</v>
      </c>
      <c r="S32" s="400">
        <f>H32-R32</f>
        <v>0</v>
      </c>
    </row>
    <row r="33" spans="1:19">
      <c r="A33" s="215" t="s">
        <v>84</v>
      </c>
      <c r="B33" s="320">
        <f>SUM('DP1:DP38'!B33)</f>
        <v>0</v>
      </c>
      <c r="C33" s="321">
        <f>SUM('DP1:DP38'!C33)</f>
        <v>0</v>
      </c>
      <c r="D33" s="321">
        <f>SUM('DP1:DP38'!D33)</f>
        <v>0</v>
      </c>
      <c r="E33" s="321">
        <f>SUM('DP1:DP38'!E33)</f>
        <v>0</v>
      </c>
      <c r="F33" s="321">
        <f>SUM('DP1:DP38'!F33)</f>
        <v>0</v>
      </c>
      <c r="G33" s="322">
        <f>SUM('DP1:DP38'!G33)</f>
        <v>0</v>
      </c>
      <c r="H33" s="419">
        <f t="shared" si="2"/>
        <v>0</v>
      </c>
      <c r="I33" s="420" t="s">
        <v>6</v>
      </c>
      <c r="K33" s="245"/>
      <c r="L33" s="335">
        <f>SUM('DP1:DP38'!L33)</f>
        <v>0</v>
      </c>
      <c r="M33" s="336">
        <f>SUM('DP1:DP38'!M33)</f>
        <v>0</v>
      </c>
      <c r="N33" s="336">
        <f>SUM('DP1:DP38'!N33)</f>
        <v>0</v>
      </c>
      <c r="O33" s="336">
        <f>SUM('DP1:DP38'!O33)</f>
        <v>0</v>
      </c>
      <c r="P33" s="336">
        <f>SUM('DP1:DP38'!P33)</f>
        <v>0</v>
      </c>
      <c r="Q33" s="337">
        <f>SUM('DP1:DP38'!Q33)</f>
        <v>0</v>
      </c>
      <c r="R33" s="403">
        <f t="shared" si="1"/>
        <v>0</v>
      </c>
      <c r="S33" s="400">
        <f>H33-R33</f>
        <v>0</v>
      </c>
    </row>
    <row r="34" spans="1:19">
      <c r="A34" s="215" t="s">
        <v>82</v>
      </c>
      <c r="B34" s="320">
        <f>SUM('DP1:DP38'!B34)</f>
        <v>0</v>
      </c>
      <c r="C34" s="321">
        <f>SUM('DP1:DP38'!C34)</f>
        <v>0</v>
      </c>
      <c r="D34" s="321">
        <f>SUM('DP1:DP38'!D34)</f>
        <v>0</v>
      </c>
      <c r="E34" s="321">
        <f>SUM('DP1:DP38'!E34)</f>
        <v>0</v>
      </c>
      <c r="F34" s="321">
        <f>SUM('DP1:DP38'!F34)</f>
        <v>0</v>
      </c>
      <c r="G34" s="322">
        <f>SUM('DP1:DP38'!G34)</f>
        <v>0</v>
      </c>
      <c r="H34" s="419">
        <f t="shared" si="2"/>
        <v>0</v>
      </c>
      <c r="I34" s="420" t="s">
        <v>6</v>
      </c>
      <c r="K34" s="245"/>
      <c r="L34" s="335">
        <f>SUM('DP1:DP38'!L34)</f>
        <v>0</v>
      </c>
      <c r="M34" s="336">
        <f>SUM('DP1:DP38'!M34)</f>
        <v>0</v>
      </c>
      <c r="N34" s="336">
        <f>SUM('DP1:DP38'!N34)</f>
        <v>0</v>
      </c>
      <c r="O34" s="336">
        <f>SUM('DP1:DP38'!O34)</f>
        <v>0</v>
      </c>
      <c r="P34" s="336">
        <f>SUM('DP1:DP38'!P34)</f>
        <v>0</v>
      </c>
      <c r="Q34" s="337">
        <f>SUM('DP1:DP38'!Q34)</f>
        <v>0</v>
      </c>
      <c r="R34" s="403">
        <f t="shared" si="1"/>
        <v>0</v>
      </c>
      <c r="S34" s="400">
        <f>H34-R34</f>
        <v>0</v>
      </c>
    </row>
    <row r="35" spans="1:19">
      <c r="A35" s="215" t="s">
        <v>81</v>
      </c>
      <c r="B35" s="320">
        <f>SUM('DP1:DP38'!B35)</f>
        <v>0</v>
      </c>
      <c r="C35" s="321">
        <f>SUM('DP1:DP38'!C35)</f>
        <v>0</v>
      </c>
      <c r="D35" s="321">
        <f>SUM('DP1:DP38'!D35)</f>
        <v>0</v>
      </c>
      <c r="E35" s="321">
        <f>SUM('DP1:DP38'!E35)</f>
        <v>0</v>
      </c>
      <c r="F35" s="321">
        <f>SUM('DP1:DP38'!F35)</f>
        <v>0</v>
      </c>
      <c r="G35" s="322">
        <f>SUM('DP1:DP38'!G35)</f>
        <v>0</v>
      </c>
      <c r="H35" s="419">
        <f t="shared" si="2"/>
        <v>0</v>
      </c>
      <c r="I35" s="420" t="s">
        <v>6</v>
      </c>
      <c r="K35" s="245"/>
      <c r="L35" s="335">
        <f>SUM('DP1:DP38'!L35)</f>
        <v>0</v>
      </c>
      <c r="M35" s="336">
        <f>SUM('DP1:DP38'!M35)</f>
        <v>0</v>
      </c>
      <c r="N35" s="336">
        <f>SUM('DP1:DP38'!N35)</f>
        <v>0</v>
      </c>
      <c r="O35" s="336">
        <f>SUM('DP1:DP38'!O35)</f>
        <v>0</v>
      </c>
      <c r="P35" s="336">
        <f>SUM('DP1:DP38'!P35)</f>
        <v>0</v>
      </c>
      <c r="Q35" s="337">
        <f>SUM('DP1:DP38'!Q35)</f>
        <v>0</v>
      </c>
      <c r="R35" s="403">
        <f t="shared" si="1"/>
        <v>0</v>
      </c>
      <c r="S35" s="400">
        <f>H35-R35</f>
        <v>0</v>
      </c>
    </row>
    <row r="36" spans="1:19">
      <c r="A36" s="187"/>
      <c r="B36" s="320"/>
      <c r="C36" s="321"/>
      <c r="D36" s="321"/>
      <c r="E36" s="321"/>
      <c r="F36" s="321"/>
      <c r="G36" s="322"/>
      <c r="H36" s="419"/>
      <c r="I36" s="420"/>
      <c r="K36" s="245"/>
      <c r="L36" s="335"/>
      <c r="M36" s="336"/>
      <c r="N36" s="336"/>
      <c r="O36" s="336"/>
      <c r="P36" s="336"/>
      <c r="Q36" s="337"/>
      <c r="R36" s="404"/>
      <c r="S36" s="400"/>
    </row>
    <row r="37" spans="1:19">
      <c r="A37" s="173" t="s">
        <v>88</v>
      </c>
      <c r="B37" s="320"/>
      <c r="C37" s="321"/>
      <c r="D37" s="321"/>
      <c r="E37" s="321"/>
      <c r="F37" s="321"/>
      <c r="G37" s="322"/>
      <c r="H37" s="419"/>
      <c r="I37" s="420"/>
      <c r="K37" s="245"/>
      <c r="L37" s="335"/>
      <c r="M37" s="336"/>
      <c r="N37" s="336"/>
      <c r="O37" s="336"/>
      <c r="P37" s="336"/>
      <c r="Q37" s="337"/>
      <c r="R37" s="404"/>
      <c r="S37" s="400"/>
    </row>
    <row r="38" spans="1:19">
      <c r="A38" s="215" t="s">
        <v>73</v>
      </c>
      <c r="B38" s="320">
        <f>SUM('DP1:DP38'!B38)</f>
        <v>0</v>
      </c>
      <c r="C38" s="321">
        <f>SUM('DP1:DP38'!C38)</f>
        <v>0</v>
      </c>
      <c r="D38" s="321">
        <f>SUM('DP1:DP38'!D38)</f>
        <v>0</v>
      </c>
      <c r="E38" s="321">
        <f>SUM('DP1:DP38'!E38)</f>
        <v>0</v>
      </c>
      <c r="F38" s="321">
        <f>SUM('DP1:DP38'!F38)</f>
        <v>0</v>
      </c>
      <c r="G38" s="322">
        <f>SUM('DP1:DP38'!G38)</f>
        <v>0</v>
      </c>
      <c r="H38" s="419">
        <f t="shared" ref="H38:H43" si="3">SUM(B38:G38)</f>
        <v>0</v>
      </c>
      <c r="I38" s="420" t="s">
        <v>6</v>
      </c>
      <c r="K38" s="245"/>
      <c r="L38" s="335">
        <f>SUM('DP1:DP38'!L38)</f>
        <v>0</v>
      </c>
      <c r="M38" s="336">
        <f>SUM('DP1:DP38'!M38)</f>
        <v>0</v>
      </c>
      <c r="N38" s="336">
        <f>SUM('DP1:DP38'!N38)</f>
        <v>0</v>
      </c>
      <c r="O38" s="336">
        <f>SUM('DP1:DP38'!O38)</f>
        <v>0</v>
      </c>
      <c r="P38" s="336">
        <f>SUM('DP1:DP38'!P38)</f>
        <v>0</v>
      </c>
      <c r="Q38" s="337">
        <f>SUM('DP1:DP38'!Q38)</f>
        <v>0</v>
      </c>
      <c r="R38" s="403">
        <f t="shared" si="1"/>
        <v>0</v>
      </c>
      <c r="S38" s="400">
        <f t="shared" ref="S38:S43" si="4">H38-R38</f>
        <v>0</v>
      </c>
    </row>
    <row r="39" spans="1:19">
      <c r="A39" s="215" t="s">
        <v>74</v>
      </c>
      <c r="B39" s="320">
        <f>SUM('DP1:DP38'!B39)</f>
        <v>0</v>
      </c>
      <c r="C39" s="321">
        <f>SUM('DP1:DP38'!C39)</f>
        <v>0</v>
      </c>
      <c r="D39" s="321">
        <f>SUM('DP1:DP38'!D39)</f>
        <v>0</v>
      </c>
      <c r="E39" s="321">
        <f>SUM('DP1:DP38'!E39)</f>
        <v>0</v>
      </c>
      <c r="F39" s="321">
        <f>SUM('DP1:DP38'!F39)</f>
        <v>0</v>
      </c>
      <c r="G39" s="322">
        <f>SUM('DP1:DP38'!G39)</f>
        <v>0</v>
      </c>
      <c r="H39" s="419">
        <f t="shared" si="3"/>
        <v>0</v>
      </c>
      <c r="I39" s="420" t="s">
        <v>6</v>
      </c>
      <c r="K39" s="245"/>
      <c r="L39" s="335">
        <f>SUM('DP1:DP38'!L39)</f>
        <v>0</v>
      </c>
      <c r="M39" s="336">
        <f>SUM('DP1:DP38'!M39)</f>
        <v>0</v>
      </c>
      <c r="N39" s="336">
        <f>SUM('DP1:DP38'!N39)</f>
        <v>0</v>
      </c>
      <c r="O39" s="336">
        <f>SUM('DP1:DP38'!O39)</f>
        <v>0</v>
      </c>
      <c r="P39" s="336">
        <f>SUM('DP1:DP38'!P39)</f>
        <v>0</v>
      </c>
      <c r="Q39" s="337">
        <f>SUM('DP1:DP38'!Q39)</f>
        <v>0</v>
      </c>
      <c r="R39" s="403">
        <f t="shared" si="1"/>
        <v>0</v>
      </c>
      <c r="S39" s="400">
        <f t="shared" si="4"/>
        <v>0</v>
      </c>
    </row>
    <row r="40" spans="1:19">
      <c r="A40" s="215" t="s">
        <v>75</v>
      </c>
      <c r="B40" s="320">
        <f>SUM('DP1:DP38'!B40)</f>
        <v>0</v>
      </c>
      <c r="C40" s="321">
        <f>SUM('DP1:DP38'!C40)</f>
        <v>0</v>
      </c>
      <c r="D40" s="321">
        <f>SUM('DP1:DP38'!D40)</f>
        <v>0</v>
      </c>
      <c r="E40" s="321">
        <f>SUM('DP1:DP38'!E40)</f>
        <v>0</v>
      </c>
      <c r="F40" s="321">
        <f>SUM('DP1:DP38'!F40)</f>
        <v>0</v>
      </c>
      <c r="G40" s="322">
        <f>SUM('DP1:DP38'!G40)</f>
        <v>0</v>
      </c>
      <c r="H40" s="419">
        <f t="shared" si="3"/>
        <v>0</v>
      </c>
      <c r="I40" s="420" t="s">
        <v>6</v>
      </c>
      <c r="K40" s="245"/>
      <c r="L40" s="335">
        <f>SUM('DP1:DP38'!L40)</f>
        <v>0</v>
      </c>
      <c r="M40" s="336">
        <f>SUM('DP1:DP38'!M40)</f>
        <v>0</v>
      </c>
      <c r="N40" s="336">
        <f>SUM('DP1:DP38'!N40)</f>
        <v>0</v>
      </c>
      <c r="O40" s="336">
        <f>SUM('DP1:DP38'!O40)</f>
        <v>0</v>
      </c>
      <c r="P40" s="336">
        <f>SUM('DP1:DP38'!P40)</f>
        <v>0</v>
      </c>
      <c r="Q40" s="337">
        <f>SUM('DP1:DP38'!Q40)</f>
        <v>0</v>
      </c>
      <c r="R40" s="403">
        <f t="shared" si="1"/>
        <v>0</v>
      </c>
      <c r="S40" s="400">
        <f t="shared" si="4"/>
        <v>0</v>
      </c>
    </row>
    <row r="41" spans="1:19">
      <c r="A41" s="215" t="s">
        <v>76</v>
      </c>
      <c r="B41" s="320">
        <f>SUM('DP1:DP38'!B41)</f>
        <v>0</v>
      </c>
      <c r="C41" s="321">
        <f>SUM('DP1:DP38'!C41)</f>
        <v>0</v>
      </c>
      <c r="D41" s="321">
        <f>SUM('DP1:DP38'!D41)</f>
        <v>0</v>
      </c>
      <c r="E41" s="321">
        <f>SUM('DP1:DP38'!E41)</f>
        <v>0</v>
      </c>
      <c r="F41" s="321">
        <f>SUM('DP1:DP38'!F41)</f>
        <v>0</v>
      </c>
      <c r="G41" s="322">
        <f>SUM('DP1:DP38'!G41)</f>
        <v>0</v>
      </c>
      <c r="H41" s="419">
        <f t="shared" si="3"/>
        <v>0</v>
      </c>
      <c r="I41" s="420" t="s">
        <v>8</v>
      </c>
      <c r="K41" s="245"/>
      <c r="L41" s="335">
        <f>SUM('DP1:DP38'!L41)</f>
        <v>0</v>
      </c>
      <c r="M41" s="336">
        <f>SUM('DP1:DP38'!M41)</f>
        <v>0</v>
      </c>
      <c r="N41" s="336">
        <f>SUM('DP1:DP38'!N41)</f>
        <v>0</v>
      </c>
      <c r="O41" s="336">
        <f>SUM('DP1:DP38'!O41)</f>
        <v>0</v>
      </c>
      <c r="P41" s="336">
        <f>SUM('DP1:DP38'!P41)</f>
        <v>0</v>
      </c>
      <c r="Q41" s="337">
        <f>SUM('DP1:DP38'!Q41)</f>
        <v>0</v>
      </c>
      <c r="R41" s="403">
        <f t="shared" si="1"/>
        <v>0</v>
      </c>
      <c r="S41" s="400">
        <f t="shared" si="4"/>
        <v>0</v>
      </c>
    </row>
    <row r="42" spans="1:19">
      <c r="A42" s="215" t="s">
        <v>77</v>
      </c>
      <c r="B42" s="320">
        <f>SUM('DP1:DP38'!B42)</f>
        <v>0</v>
      </c>
      <c r="C42" s="321">
        <f>SUM('DP1:DP38'!C42)</f>
        <v>0</v>
      </c>
      <c r="D42" s="321">
        <f>SUM('DP1:DP38'!D42)</f>
        <v>0</v>
      </c>
      <c r="E42" s="321">
        <f>SUM('DP1:DP38'!E42)</f>
        <v>0</v>
      </c>
      <c r="F42" s="321">
        <f>SUM('DP1:DP38'!F42)</f>
        <v>0</v>
      </c>
      <c r="G42" s="322">
        <f>SUM('DP1:DP38'!G42)</f>
        <v>0</v>
      </c>
      <c r="H42" s="419">
        <f t="shared" si="3"/>
        <v>0</v>
      </c>
      <c r="I42" s="420" t="s">
        <v>9</v>
      </c>
      <c r="K42" s="245"/>
      <c r="L42" s="335">
        <f>SUM('DP1:DP38'!L42)</f>
        <v>0</v>
      </c>
      <c r="M42" s="336">
        <f>SUM('DP1:DP38'!M42)</f>
        <v>0</v>
      </c>
      <c r="N42" s="336">
        <f>SUM('DP1:DP38'!N42)</f>
        <v>0</v>
      </c>
      <c r="O42" s="336">
        <f>SUM('DP1:DP38'!O42)</f>
        <v>0</v>
      </c>
      <c r="P42" s="336">
        <f>SUM('DP1:DP38'!P42)</f>
        <v>0</v>
      </c>
      <c r="Q42" s="337">
        <f>SUM('DP1:DP38'!Q42)</f>
        <v>0</v>
      </c>
      <c r="R42" s="403">
        <f t="shared" si="1"/>
        <v>0</v>
      </c>
      <c r="S42" s="400">
        <f t="shared" si="4"/>
        <v>0</v>
      </c>
    </row>
    <row r="43" spans="1:19">
      <c r="A43" s="215" t="s">
        <v>78</v>
      </c>
      <c r="B43" s="320">
        <f>SUM('DP1:DP38'!B43)</f>
        <v>0</v>
      </c>
      <c r="C43" s="321">
        <f>SUM('DP1:DP38'!C43)</f>
        <v>0</v>
      </c>
      <c r="D43" s="321">
        <f>SUM('DP1:DP38'!D43)</f>
        <v>0</v>
      </c>
      <c r="E43" s="321">
        <f>SUM('DP1:DP38'!E43)</f>
        <v>0</v>
      </c>
      <c r="F43" s="321">
        <f>SUM('DP1:DP38'!F43)</f>
        <v>0</v>
      </c>
      <c r="G43" s="322">
        <f>SUM('DP1:DP38'!G43)</f>
        <v>0</v>
      </c>
      <c r="H43" s="419">
        <f t="shared" si="3"/>
        <v>0</v>
      </c>
      <c r="I43" s="420" t="s">
        <v>9</v>
      </c>
      <c r="K43" s="245"/>
      <c r="L43" s="335">
        <f>SUM('DP1:DP38'!L43)</f>
        <v>0</v>
      </c>
      <c r="M43" s="336">
        <f>SUM('DP1:DP38'!M43)</f>
        <v>0</v>
      </c>
      <c r="N43" s="336">
        <f>SUM('DP1:DP38'!N43)</f>
        <v>0</v>
      </c>
      <c r="O43" s="336">
        <f>SUM('DP1:DP38'!O43)</f>
        <v>0</v>
      </c>
      <c r="P43" s="336">
        <f>SUM('DP1:DP38'!P43)</f>
        <v>0</v>
      </c>
      <c r="Q43" s="337">
        <f>SUM('DP1:DP38'!Q43)</f>
        <v>0</v>
      </c>
      <c r="R43" s="403">
        <f t="shared" si="1"/>
        <v>0</v>
      </c>
      <c r="S43" s="400">
        <f t="shared" si="4"/>
        <v>0</v>
      </c>
    </row>
    <row r="44" spans="1:19">
      <c r="A44" s="215"/>
      <c r="B44" s="320"/>
      <c r="C44" s="321"/>
      <c r="D44" s="321"/>
      <c r="E44" s="321"/>
      <c r="F44" s="321"/>
      <c r="G44" s="322"/>
      <c r="H44" s="419"/>
      <c r="I44" s="420"/>
      <c r="K44" s="245"/>
      <c r="L44" s="335"/>
      <c r="M44" s="336"/>
      <c r="N44" s="336"/>
      <c r="O44" s="336"/>
      <c r="P44" s="336"/>
      <c r="Q44" s="337"/>
      <c r="R44" s="404"/>
      <c r="S44" s="400"/>
    </row>
    <row r="45" spans="1:19">
      <c r="A45" s="173" t="s">
        <v>89</v>
      </c>
      <c r="B45" s="320"/>
      <c r="C45" s="321"/>
      <c r="D45" s="321"/>
      <c r="E45" s="321"/>
      <c r="F45" s="321"/>
      <c r="G45" s="322"/>
      <c r="H45" s="419"/>
      <c r="I45" s="421"/>
      <c r="J45" s="143"/>
      <c r="K45" s="245"/>
      <c r="L45" s="335"/>
      <c r="M45" s="336"/>
      <c r="N45" s="336"/>
      <c r="O45" s="336"/>
      <c r="P45" s="336"/>
      <c r="Q45" s="337"/>
      <c r="R45" s="404"/>
      <c r="S45" s="400"/>
    </row>
    <row r="46" spans="1:19">
      <c r="A46" s="215" t="s">
        <v>79</v>
      </c>
      <c r="B46" s="320">
        <f>SUM('DP1:DP38'!B46)</f>
        <v>0</v>
      </c>
      <c r="C46" s="321">
        <f>SUM('DP1:DP38'!C46)</f>
        <v>0</v>
      </c>
      <c r="D46" s="321">
        <f>SUM('DP1:DP38'!D46)</f>
        <v>0</v>
      </c>
      <c r="E46" s="321">
        <f>SUM('DP1:DP38'!E46)</f>
        <v>0</v>
      </c>
      <c r="F46" s="321">
        <f>SUM('DP1:DP38'!F46)</f>
        <v>0</v>
      </c>
      <c r="G46" s="322">
        <f>SUM('DP1:DP38'!G46)</f>
        <v>0</v>
      </c>
      <c r="H46" s="419">
        <f t="shared" ref="H46:H47" si="5">SUM(B46:G46)</f>
        <v>0</v>
      </c>
      <c r="I46" s="421" t="s">
        <v>6</v>
      </c>
      <c r="J46" s="143"/>
      <c r="K46" s="245"/>
      <c r="L46" s="335">
        <f>SUM('DP1:DP38'!L46)</f>
        <v>0</v>
      </c>
      <c r="M46" s="336">
        <f>SUM('DP1:DP38'!M46)</f>
        <v>0</v>
      </c>
      <c r="N46" s="336">
        <f>SUM('DP1:DP38'!N46)</f>
        <v>0</v>
      </c>
      <c r="O46" s="336">
        <f>SUM('DP1:DP38'!O46)</f>
        <v>0</v>
      </c>
      <c r="P46" s="336">
        <f>SUM('DP1:DP38'!P46)</f>
        <v>0</v>
      </c>
      <c r="Q46" s="337">
        <f>SUM('DP1:DP38'!Q46)</f>
        <v>0</v>
      </c>
      <c r="R46" s="403">
        <f t="shared" si="1"/>
        <v>0</v>
      </c>
      <c r="S46" s="400">
        <f>H46-R46</f>
        <v>0</v>
      </c>
    </row>
    <row r="47" spans="1:19">
      <c r="A47" s="215" t="s">
        <v>80</v>
      </c>
      <c r="B47" s="320">
        <f>SUM('DP1:DP38'!B47)</f>
        <v>0</v>
      </c>
      <c r="C47" s="321">
        <f>SUM('DP1:DP38'!C47)</f>
        <v>0</v>
      </c>
      <c r="D47" s="321">
        <f>SUM('DP1:DP38'!D47)</f>
        <v>0</v>
      </c>
      <c r="E47" s="321">
        <f>SUM('DP1:DP38'!E47)</f>
        <v>0</v>
      </c>
      <c r="F47" s="321">
        <f>SUM('DP1:DP38'!F47)</f>
        <v>0</v>
      </c>
      <c r="G47" s="322">
        <f>SUM('DP1:DP38'!G47)</f>
        <v>0</v>
      </c>
      <c r="H47" s="419">
        <f t="shared" si="5"/>
        <v>0</v>
      </c>
      <c r="I47" s="421" t="s">
        <v>6</v>
      </c>
      <c r="J47" s="143"/>
      <c r="K47" s="245"/>
      <c r="L47" s="335">
        <f>SUM('DP1:DP38'!L47)</f>
        <v>0</v>
      </c>
      <c r="M47" s="336">
        <f>SUM('DP1:DP38'!M47)</f>
        <v>0</v>
      </c>
      <c r="N47" s="336">
        <f>SUM('DP1:DP38'!N47)</f>
        <v>0</v>
      </c>
      <c r="O47" s="336">
        <f>SUM('DP1:DP38'!O47)</f>
        <v>0</v>
      </c>
      <c r="P47" s="336">
        <f>SUM('DP1:DP38'!P47)</f>
        <v>0</v>
      </c>
      <c r="Q47" s="337">
        <f>SUM('DP1:DP38'!Q47)</f>
        <v>0</v>
      </c>
      <c r="R47" s="403">
        <f t="shared" si="1"/>
        <v>0</v>
      </c>
      <c r="S47" s="400">
        <f>H47-R47</f>
        <v>0</v>
      </c>
    </row>
    <row r="48" spans="1:19" ht="16" thickBot="1">
      <c r="A48" s="216"/>
      <c r="B48" s="323"/>
      <c r="C48" s="324"/>
      <c r="D48" s="324"/>
      <c r="E48" s="324"/>
      <c r="F48" s="324"/>
      <c r="G48" s="325"/>
      <c r="H48" s="422"/>
      <c r="I48" s="423"/>
      <c r="J48" s="34"/>
      <c r="K48" s="246"/>
      <c r="L48" s="338"/>
      <c r="M48" s="339"/>
      <c r="N48" s="339"/>
      <c r="O48" s="339"/>
      <c r="P48" s="339"/>
      <c r="Q48" s="340"/>
      <c r="R48" s="371"/>
      <c r="S48" s="372"/>
    </row>
    <row r="49" spans="1:19">
      <c r="L49" s="136"/>
      <c r="M49" s="136"/>
      <c r="N49" s="136"/>
      <c r="O49" s="136"/>
      <c r="P49" s="136"/>
      <c r="Q49" s="43"/>
      <c r="R49" s="136"/>
      <c r="S49" s="68"/>
    </row>
    <row r="50" spans="1:19" ht="15" thickBot="1"/>
    <row r="51" spans="1:19" ht="23.25" customHeight="1" thickBot="1">
      <c r="A51" s="25" t="str">
        <f>"Financiën (TOTAAL)"</f>
        <v>Financiën (TOTAAL)</v>
      </c>
      <c r="B51" s="230" t="str">
        <f>IF($B$14="","",$B$14)</f>
        <v/>
      </c>
      <c r="C51" s="231"/>
      <c r="D51" s="231"/>
      <c r="E51" s="231"/>
      <c r="F51" s="231"/>
      <c r="G51" s="231"/>
      <c r="H51" s="231"/>
      <c r="I51" s="231"/>
      <c r="J51" s="231"/>
      <c r="K51" s="267"/>
      <c r="L51" s="231"/>
      <c r="M51" s="231"/>
      <c r="N51" s="231"/>
      <c r="O51" s="231"/>
      <c r="P51" s="231"/>
      <c r="Q51" s="231"/>
      <c r="R51" s="231"/>
      <c r="S51" s="232"/>
    </row>
    <row r="52" spans="1:19"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row>
    <row r="53" spans="1:19" ht="15" thickBot="1">
      <c r="A53" s="59"/>
      <c r="B53" s="62"/>
      <c r="C53" s="122"/>
      <c r="D53" s="122"/>
      <c r="E53" s="122"/>
      <c r="F53" s="122"/>
      <c r="G53" s="122"/>
      <c r="H53" s="122"/>
      <c r="I53" s="122"/>
      <c r="J53" s="122"/>
      <c r="K53" s="245"/>
      <c r="L53" s="265"/>
      <c r="M53" s="265"/>
      <c r="N53" s="265"/>
      <c r="O53" s="265"/>
      <c r="P53" s="265"/>
      <c r="Q53" s="265"/>
      <c r="R53" s="266"/>
      <c r="S53" s="60" t="s">
        <v>24</v>
      </c>
    </row>
    <row r="54" spans="1:19" ht="15.5">
      <c r="A54" s="59"/>
      <c r="B54" s="281" t="s">
        <v>14</v>
      </c>
      <c r="C54" s="282" t="s">
        <v>15</v>
      </c>
      <c r="D54" s="282" t="s">
        <v>16</v>
      </c>
      <c r="E54" s="282" t="s">
        <v>17</v>
      </c>
      <c r="F54" s="282" t="s">
        <v>18</v>
      </c>
      <c r="G54" s="283" t="s">
        <v>53</v>
      </c>
      <c r="H54" s="365" t="s">
        <v>19</v>
      </c>
      <c r="I54" s="363"/>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row>
    <row r="55" spans="1:19" ht="16" thickBot="1">
      <c r="A55" s="61" t="s">
        <v>21</v>
      </c>
      <c r="B55" s="284">
        <f>+$B$22</f>
        <v>2023</v>
      </c>
      <c r="C55" s="285">
        <f>+$C$22</f>
        <v>2024</v>
      </c>
      <c r="D55" s="285">
        <f>+$D$22</f>
        <v>2025</v>
      </c>
      <c r="E55" s="285">
        <f>+$E$22</f>
        <v>2026</v>
      </c>
      <c r="F55" s="285">
        <f>+$F$22</f>
        <v>2027</v>
      </c>
      <c r="G55" s="286">
        <f>+$G$22</f>
        <v>2028</v>
      </c>
      <c r="H55" s="366" t="s">
        <v>108</v>
      </c>
      <c r="I55" s="363"/>
      <c r="K55" s="246"/>
      <c r="L55" s="284">
        <f>+$B$22</f>
        <v>2023</v>
      </c>
      <c r="M55" s="285">
        <f>+$C$22</f>
        <v>2024</v>
      </c>
      <c r="N55" s="285">
        <f>+$D$22</f>
        <v>2025</v>
      </c>
      <c r="O55" s="285">
        <f>+$E$22</f>
        <v>2026</v>
      </c>
      <c r="P55" s="285">
        <f>+$F$22</f>
        <v>2027</v>
      </c>
      <c r="Q55" s="286">
        <f>+$G$22</f>
        <v>2028</v>
      </c>
      <c r="R55" s="366" t="s">
        <v>20</v>
      </c>
      <c r="S55" s="63" t="s">
        <v>31</v>
      </c>
    </row>
    <row r="56" spans="1:19" ht="15.5">
      <c r="A56" s="8"/>
      <c r="B56" s="287"/>
      <c r="C56" s="288"/>
      <c r="D56" s="288"/>
      <c r="E56" s="288"/>
      <c r="F56" s="288"/>
      <c r="G56" s="289"/>
      <c r="H56" s="367"/>
      <c r="I56" s="363"/>
      <c r="J56" s="10"/>
      <c r="K56" s="269"/>
      <c r="L56" s="341"/>
      <c r="M56" s="342"/>
      <c r="N56" s="342"/>
      <c r="O56" s="342"/>
      <c r="P56" s="342"/>
      <c r="Q56" s="343"/>
      <c r="R56" s="393"/>
      <c r="S56" s="395"/>
    </row>
    <row r="57" spans="1:19" ht="15.5">
      <c r="A57" s="3" t="s">
        <v>93</v>
      </c>
      <c r="B57" s="299">
        <f>SUM('DP1:DP38'!B57)</f>
        <v>0</v>
      </c>
      <c r="C57" s="300">
        <f>SUM('DP1:DP38'!C57)</f>
        <v>0</v>
      </c>
      <c r="D57" s="300">
        <f>SUM('DP1:DP38'!D57)</f>
        <v>0</v>
      </c>
      <c r="E57" s="300">
        <f>SUM('DP1:DP38'!E57)</f>
        <v>0</v>
      </c>
      <c r="F57" s="300">
        <f>SUM('DP1:DP38'!F57)</f>
        <v>0</v>
      </c>
      <c r="G57" s="301">
        <f>SUM('DP1:DP38'!G57)</f>
        <v>0</v>
      </c>
      <c r="H57" s="368">
        <f>ROUND(SUM(B57:G57),0)</f>
        <v>0</v>
      </c>
      <c r="I57" s="363"/>
      <c r="J57" s="257"/>
      <c r="K57" s="270"/>
      <c r="L57" s="353">
        <f>SUM('DP1:DP38'!L57)</f>
        <v>0</v>
      </c>
      <c r="M57" s="354">
        <f>SUM('DP1:DP38'!M57)</f>
        <v>0</v>
      </c>
      <c r="N57" s="354">
        <f>SUM('DP1:DP38'!N57)</f>
        <v>0</v>
      </c>
      <c r="O57" s="354">
        <f>SUM('DP1:DP38'!O57)</f>
        <v>0</v>
      </c>
      <c r="P57" s="354">
        <f>SUM('DP1:DP38'!P57)</f>
        <v>0</v>
      </c>
      <c r="Q57" s="355">
        <f>SUM('DP1:DP38'!Q57)</f>
        <v>0</v>
      </c>
      <c r="R57" s="394">
        <f>ROUND(SUM(L57:Q57),0)</f>
        <v>0</v>
      </c>
      <c r="S57" s="171">
        <f>H57-R57</f>
        <v>0</v>
      </c>
    </row>
    <row r="58" spans="1:19" ht="15.5">
      <c r="A58" s="3" t="s">
        <v>94</v>
      </c>
      <c r="B58" s="299">
        <f>SUM('DP1:DP38'!B58)</f>
        <v>0</v>
      </c>
      <c r="C58" s="300">
        <f>SUM('DP1:DP38'!C58)</f>
        <v>0</v>
      </c>
      <c r="D58" s="300">
        <f>SUM('DP1:DP38'!D58)</f>
        <v>0</v>
      </c>
      <c r="E58" s="300">
        <f>SUM('DP1:DP38'!E58)</f>
        <v>0</v>
      </c>
      <c r="F58" s="300">
        <f>SUM('DP1:DP38'!F58)</f>
        <v>0</v>
      </c>
      <c r="G58" s="301">
        <f>SUM('DP1:DP38'!G58)</f>
        <v>0</v>
      </c>
      <c r="H58" s="368">
        <f t="shared" ref="H58:H59" si="7">ROUND(SUM(B58:G58),0)</f>
        <v>0</v>
      </c>
      <c r="I58" s="363"/>
      <c r="J58" s="257"/>
      <c r="K58" s="270"/>
      <c r="L58" s="353">
        <f>SUM('DP1:DP38'!L58)</f>
        <v>0</v>
      </c>
      <c r="M58" s="354">
        <f>SUM('DP1:DP38'!M58)</f>
        <v>0</v>
      </c>
      <c r="N58" s="354">
        <f>SUM('DP1:DP38'!N58)</f>
        <v>0</v>
      </c>
      <c r="O58" s="354">
        <f>SUM('DP1:DP38'!O58)</f>
        <v>0</v>
      </c>
      <c r="P58" s="354">
        <f>SUM('DP1:DP38'!P58)</f>
        <v>0</v>
      </c>
      <c r="Q58" s="355">
        <f>SUM('DP1:DP38'!Q58)</f>
        <v>0</v>
      </c>
      <c r="R58" s="394">
        <f t="shared" ref="R58:R59" si="8">ROUND(SUM(L58:Q58),0)</f>
        <v>0</v>
      </c>
      <c r="S58" s="171">
        <f>H58-R58</f>
        <v>0</v>
      </c>
    </row>
    <row r="59" spans="1:19" ht="15.5">
      <c r="A59" s="3" t="s">
        <v>95</v>
      </c>
      <c r="B59" s="299">
        <f>SUM('DP1:DP38'!B59)</f>
        <v>0</v>
      </c>
      <c r="C59" s="300">
        <f>SUM('DP1:DP38'!C59)</f>
        <v>0</v>
      </c>
      <c r="D59" s="300">
        <f>SUM('DP1:DP38'!D59)</f>
        <v>0</v>
      </c>
      <c r="E59" s="300">
        <f>SUM('DP1:DP38'!E59)</f>
        <v>0</v>
      </c>
      <c r="F59" s="300">
        <f>SUM('DP1:DP38'!F59)</f>
        <v>0</v>
      </c>
      <c r="G59" s="301">
        <f>SUM('DP1:DP38'!G59)</f>
        <v>0</v>
      </c>
      <c r="H59" s="368">
        <f t="shared" si="7"/>
        <v>0</v>
      </c>
      <c r="I59" s="363"/>
      <c r="J59" s="257"/>
      <c r="K59" s="270"/>
      <c r="L59" s="353">
        <f>SUM('DP1:DP38'!L59)</f>
        <v>0</v>
      </c>
      <c r="M59" s="354">
        <f>SUM('DP1:DP38'!M59)</f>
        <v>0</v>
      </c>
      <c r="N59" s="354">
        <f>SUM('DP1:DP38'!N59)</f>
        <v>0</v>
      </c>
      <c r="O59" s="354">
        <f>SUM('DP1:DP38'!O59)</f>
        <v>0</v>
      </c>
      <c r="P59" s="354">
        <f>SUM('DP1:DP38'!P59)</f>
        <v>0</v>
      </c>
      <c r="Q59" s="355">
        <f>SUM('DP1:DP38'!Q59)</f>
        <v>0</v>
      </c>
      <c r="R59" s="394">
        <f t="shared" si="8"/>
        <v>0</v>
      </c>
      <c r="S59" s="171">
        <f>H59-R59</f>
        <v>0</v>
      </c>
    </row>
    <row r="60" spans="1:19" ht="16" thickBot="1">
      <c r="A60" s="6" t="s">
        <v>171</v>
      </c>
      <c r="B60" s="299"/>
      <c r="C60" s="300"/>
      <c r="D60" s="300"/>
      <c r="E60" s="300"/>
      <c r="F60" s="300"/>
      <c r="G60" s="301"/>
      <c r="H60" s="368"/>
      <c r="I60" s="363"/>
      <c r="J60" s="257"/>
      <c r="K60" s="261"/>
      <c r="L60" s="353"/>
      <c r="M60" s="354"/>
      <c r="N60" s="354"/>
      <c r="O60" s="354"/>
      <c r="P60" s="354"/>
      <c r="Q60" s="355"/>
      <c r="R60" s="396"/>
      <c r="S60" s="172"/>
    </row>
    <row r="61" spans="1:19"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363"/>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row>
    <row r="62" spans="1:19" ht="15.5">
      <c r="A62" s="98"/>
      <c r="B62" s="296"/>
      <c r="C62" s="297"/>
      <c r="D62" s="297"/>
      <c r="E62" s="297"/>
      <c r="F62" s="297"/>
      <c r="G62" s="298"/>
      <c r="H62" s="99"/>
      <c r="I62" s="363"/>
      <c r="J62" s="362"/>
      <c r="K62" s="272"/>
      <c r="L62" s="350"/>
      <c r="M62" s="351"/>
      <c r="N62" s="351"/>
      <c r="O62" s="351"/>
      <c r="P62" s="351"/>
      <c r="Q62" s="352"/>
      <c r="R62" s="149"/>
      <c r="S62" s="174"/>
    </row>
    <row r="63" spans="1:19" ht="16" thickBot="1">
      <c r="A63" s="219" t="s">
        <v>86</v>
      </c>
      <c r="B63" s="299">
        <f>SUM('DP1:DP38'!B63)</f>
        <v>0</v>
      </c>
      <c r="C63" s="300">
        <f>SUM('DP1:DP38'!C63)</f>
        <v>0</v>
      </c>
      <c r="D63" s="300">
        <f>SUM('DP1:DP38'!D63)</f>
        <v>0</v>
      </c>
      <c r="E63" s="300">
        <f>SUM('DP1:DP38'!E63)</f>
        <v>0</v>
      </c>
      <c r="F63" s="300">
        <f>SUM('DP1:DP38'!F63)</f>
        <v>0</v>
      </c>
      <c r="G63" s="301">
        <f>SUM('DP1:DP38'!G63)</f>
        <v>0</v>
      </c>
      <c r="H63" s="368">
        <f>ROUND(SUM(B63:G63),0)</f>
        <v>0</v>
      </c>
      <c r="I63" s="363"/>
      <c r="J63" s="257"/>
      <c r="K63" s="270"/>
      <c r="L63" s="353">
        <f>SUM('DP1:DP38'!L63)</f>
        <v>0</v>
      </c>
      <c r="M63" s="354">
        <f>SUM('DP1:DP38'!M63)</f>
        <v>0</v>
      </c>
      <c r="N63" s="354">
        <f>SUM('DP1:DP38'!N63)</f>
        <v>0</v>
      </c>
      <c r="O63" s="354">
        <f>SUM('DP1:DP38'!O63)</f>
        <v>0</v>
      </c>
      <c r="P63" s="354">
        <f>SUM('DP1:DP38'!P63)</f>
        <v>0</v>
      </c>
      <c r="Q63" s="355">
        <f>SUM('DP1:DP38'!Q63)</f>
        <v>0</v>
      </c>
      <c r="R63" s="394">
        <f>ROUND(SUM(L63:Q63),0)</f>
        <v>0</v>
      </c>
      <c r="S63" s="171">
        <f>H63-R63</f>
        <v>0</v>
      </c>
    </row>
    <row r="64" spans="1:19"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363"/>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row>
    <row r="65" spans="1:19" ht="15.5">
      <c r="A65" s="219"/>
      <c r="B65" s="299"/>
      <c r="C65" s="300"/>
      <c r="D65" s="300"/>
      <c r="E65" s="300"/>
      <c r="F65" s="300"/>
      <c r="G65" s="301"/>
      <c r="H65" s="368"/>
      <c r="I65" s="363"/>
      <c r="J65" s="257"/>
      <c r="K65" s="270"/>
      <c r="L65" s="353"/>
      <c r="M65" s="354"/>
      <c r="N65" s="354"/>
      <c r="O65" s="354"/>
      <c r="P65" s="354"/>
      <c r="Q65" s="355"/>
      <c r="R65" s="373"/>
      <c r="S65" s="374"/>
    </row>
    <row r="66" spans="1:19" ht="15.5">
      <c r="A66" s="168" t="s">
        <v>87</v>
      </c>
      <c r="B66" s="302"/>
      <c r="C66" s="303"/>
      <c r="D66" s="303"/>
      <c r="E66" s="303"/>
      <c r="F66" s="303"/>
      <c r="G66" s="304"/>
      <c r="H66" s="369"/>
      <c r="I66" s="363"/>
      <c r="J66" s="257"/>
      <c r="K66" s="270"/>
      <c r="L66" s="356"/>
      <c r="M66" s="357"/>
      <c r="N66" s="357"/>
      <c r="O66" s="357"/>
      <c r="P66" s="357"/>
      <c r="Q66" s="358"/>
      <c r="R66" s="149"/>
      <c r="S66" s="174"/>
    </row>
    <row r="67" spans="1:19" ht="15.5">
      <c r="A67" s="220" t="s">
        <v>96</v>
      </c>
      <c r="B67" s="299">
        <f>SUM('DP1:DP38'!B67)</f>
        <v>0</v>
      </c>
      <c r="C67" s="300">
        <f>SUM('DP1:DP38'!C67)</f>
        <v>0</v>
      </c>
      <c r="D67" s="300">
        <f>SUM('DP1:DP38'!D67)</f>
        <v>0</v>
      </c>
      <c r="E67" s="300">
        <f>SUM('DP1:DP38'!E67)</f>
        <v>0</v>
      </c>
      <c r="F67" s="300">
        <f>SUM('DP1:DP38'!F67)</f>
        <v>0</v>
      </c>
      <c r="G67" s="301">
        <f>SUM('DP1:DP38'!G67)</f>
        <v>0</v>
      </c>
      <c r="H67" s="368">
        <f t="shared" ref="H67:H70" si="13">ROUND(SUM(B67:G67),0)</f>
        <v>0</v>
      </c>
      <c r="I67" s="363"/>
      <c r="J67" s="257"/>
      <c r="K67" s="270"/>
      <c r="L67" s="353">
        <f>SUM('DP1:DP38'!L67)</f>
        <v>0</v>
      </c>
      <c r="M67" s="354">
        <f>SUM('DP1:DP38'!M67)</f>
        <v>0</v>
      </c>
      <c r="N67" s="354">
        <f>SUM('DP1:DP38'!N67)</f>
        <v>0</v>
      </c>
      <c r="O67" s="354">
        <f>SUM('DP1:DP38'!O67)</f>
        <v>0</v>
      </c>
      <c r="P67" s="354">
        <f>SUM('DP1:DP38'!P67)</f>
        <v>0</v>
      </c>
      <c r="Q67" s="355">
        <f>SUM('DP1:DP38'!Q67)</f>
        <v>0</v>
      </c>
      <c r="R67" s="394">
        <f t="shared" ref="R67:R70" si="14">ROUND(SUM(L67:Q67),0)</f>
        <v>0</v>
      </c>
      <c r="S67" s="171">
        <f>H67-R67</f>
        <v>0</v>
      </c>
    </row>
    <row r="68" spans="1:19" ht="15.5">
      <c r="A68" s="220" t="s">
        <v>83</v>
      </c>
      <c r="B68" s="299">
        <f>SUM('DP1:DP38'!B68)</f>
        <v>0</v>
      </c>
      <c r="C68" s="300">
        <f>SUM('DP1:DP38'!C68)</f>
        <v>0</v>
      </c>
      <c r="D68" s="300">
        <f>SUM('DP1:DP38'!D68)</f>
        <v>0</v>
      </c>
      <c r="E68" s="300">
        <f>SUM('DP1:DP38'!E68)</f>
        <v>0</v>
      </c>
      <c r="F68" s="300">
        <f>SUM('DP1:DP38'!F68)</f>
        <v>0</v>
      </c>
      <c r="G68" s="301">
        <f>SUM('DP1:DP38'!G68)</f>
        <v>0</v>
      </c>
      <c r="H68" s="368">
        <f t="shared" si="13"/>
        <v>0</v>
      </c>
      <c r="I68" s="363"/>
      <c r="J68" s="257"/>
      <c r="K68" s="270"/>
      <c r="L68" s="353">
        <f>SUM('DP1:DP38'!L68)</f>
        <v>0</v>
      </c>
      <c r="M68" s="354">
        <f>SUM('DP1:DP38'!M68)</f>
        <v>0</v>
      </c>
      <c r="N68" s="354">
        <f>SUM('DP1:DP38'!N68)</f>
        <v>0</v>
      </c>
      <c r="O68" s="354">
        <f>SUM('DP1:DP38'!O68)</f>
        <v>0</v>
      </c>
      <c r="P68" s="354">
        <f>SUM('DP1:DP38'!P68)</f>
        <v>0</v>
      </c>
      <c r="Q68" s="355">
        <f>SUM('DP1:DP38'!Q68)</f>
        <v>0</v>
      </c>
      <c r="R68" s="394">
        <f t="shared" si="14"/>
        <v>0</v>
      </c>
      <c r="S68" s="171">
        <f>H68-R68</f>
        <v>0</v>
      </c>
    </row>
    <row r="69" spans="1:19" ht="15.5">
      <c r="A69" s="220" t="s">
        <v>97</v>
      </c>
      <c r="B69" s="299">
        <f>SUM('DP1:DP38'!B69)</f>
        <v>0</v>
      </c>
      <c r="C69" s="300">
        <f>SUM('DP1:DP38'!C69)</f>
        <v>0</v>
      </c>
      <c r="D69" s="300">
        <f>SUM('DP1:DP38'!D69)</f>
        <v>0</v>
      </c>
      <c r="E69" s="300">
        <f>SUM('DP1:DP38'!E69)</f>
        <v>0</v>
      </c>
      <c r="F69" s="300">
        <f>SUM('DP1:DP38'!F69)</f>
        <v>0</v>
      </c>
      <c r="G69" s="301">
        <f>SUM('DP1:DP38'!G69)</f>
        <v>0</v>
      </c>
      <c r="H69" s="368">
        <f t="shared" si="13"/>
        <v>0</v>
      </c>
      <c r="I69" s="363"/>
      <c r="J69" s="257"/>
      <c r="K69" s="270"/>
      <c r="L69" s="353">
        <f>SUM('DP1:DP38'!L69)</f>
        <v>0</v>
      </c>
      <c r="M69" s="354">
        <f>SUM('DP1:DP38'!M69)</f>
        <v>0</v>
      </c>
      <c r="N69" s="354">
        <f>SUM('DP1:DP38'!N69)</f>
        <v>0</v>
      </c>
      <c r="O69" s="354">
        <f>SUM('DP1:DP38'!O69)</f>
        <v>0</v>
      </c>
      <c r="P69" s="354">
        <f>SUM('DP1:DP38'!P69)</f>
        <v>0</v>
      </c>
      <c r="Q69" s="355">
        <f>SUM('DP1:DP38'!Q69)</f>
        <v>0</v>
      </c>
      <c r="R69" s="394">
        <f t="shared" si="14"/>
        <v>0</v>
      </c>
      <c r="S69" s="171">
        <f>H69-R69</f>
        <v>0</v>
      </c>
    </row>
    <row r="70" spans="1:19" ht="15.5">
      <c r="A70" s="220" t="s">
        <v>98</v>
      </c>
      <c r="B70" s="299">
        <f>SUM('DP1:DP38'!B70)</f>
        <v>0</v>
      </c>
      <c r="C70" s="300">
        <f>SUM('DP1:DP38'!C70)</f>
        <v>0</v>
      </c>
      <c r="D70" s="300">
        <f>SUM('DP1:DP38'!D70)</f>
        <v>0</v>
      </c>
      <c r="E70" s="300">
        <f>SUM('DP1:DP38'!E70)</f>
        <v>0</v>
      </c>
      <c r="F70" s="300">
        <f>SUM('DP1:DP38'!F70)</f>
        <v>0</v>
      </c>
      <c r="G70" s="301">
        <f>SUM('DP1:DP38'!G70)</f>
        <v>0</v>
      </c>
      <c r="H70" s="368">
        <f t="shared" si="13"/>
        <v>0</v>
      </c>
      <c r="I70" s="363"/>
      <c r="J70" s="257"/>
      <c r="K70" s="270"/>
      <c r="L70" s="353">
        <f>SUM('DP1:DP38'!L70)</f>
        <v>0</v>
      </c>
      <c r="M70" s="354">
        <f>SUM('DP1:DP38'!M70)</f>
        <v>0</v>
      </c>
      <c r="N70" s="354">
        <f>SUM('DP1:DP38'!N70)</f>
        <v>0</v>
      </c>
      <c r="O70" s="354">
        <f>SUM('DP1:DP38'!O70)</f>
        <v>0</v>
      </c>
      <c r="P70" s="354">
        <f>SUM('DP1:DP38'!P70)</f>
        <v>0</v>
      </c>
      <c r="Q70" s="355">
        <f>SUM('DP1:DP38'!Q70)</f>
        <v>0</v>
      </c>
      <c r="R70" s="394">
        <f t="shared" si="14"/>
        <v>0</v>
      </c>
      <c r="S70" s="171">
        <f>H70-R70</f>
        <v>0</v>
      </c>
    </row>
    <row r="71" spans="1:19" ht="15.5">
      <c r="A71" s="221"/>
      <c r="B71" s="299"/>
      <c r="C71" s="300"/>
      <c r="D71" s="300"/>
      <c r="E71" s="300"/>
      <c r="F71" s="300"/>
      <c r="G71" s="301"/>
      <c r="H71" s="368"/>
      <c r="I71" s="363"/>
      <c r="J71" s="257"/>
      <c r="K71" s="270"/>
      <c r="L71" s="353"/>
      <c r="M71" s="354"/>
      <c r="N71" s="354"/>
      <c r="O71" s="354"/>
      <c r="P71" s="354"/>
      <c r="Q71" s="355"/>
      <c r="R71" s="396"/>
      <c r="S71" s="172"/>
    </row>
    <row r="72" spans="1:19" ht="15.5">
      <c r="A72" s="173" t="s">
        <v>88</v>
      </c>
      <c r="B72" s="299"/>
      <c r="C72" s="300"/>
      <c r="D72" s="300"/>
      <c r="E72" s="300"/>
      <c r="F72" s="300"/>
      <c r="G72" s="301"/>
      <c r="H72" s="368"/>
      <c r="I72" s="363"/>
      <c r="J72" s="257"/>
      <c r="K72" s="270"/>
      <c r="L72" s="353"/>
      <c r="M72" s="354"/>
      <c r="N72" s="354"/>
      <c r="O72" s="354"/>
      <c r="P72" s="354"/>
      <c r="Q72" s="355"/>
      <c r="R72" s="394"/>
      <c r="S72" s="171"/>
    </row>
    <row r="73" spans="1:19" ht="15.5">
      <c r="A73" s="220" t="s">
        <v>73</v>
      </c>
      <c r="B73" s="299">
        <f>SUM('DP1:DP38'!B73)</f>
        <v>0</v>
      </c>
      <c r="C73" s="300">
        <f>SUM('DP1:DP38'!C73)</f>
        <v>0</v>
      </c>
      <c r="D73" s="300">
        <f>SUM('DP1:DP38'!D73)</f>
        <v>0</v>
      </c>
      <c r="E73" s="300">
        <f>SUM('DP1:DP38'!E73)</f>
        <v>0</v>
      </c>
      <c r="F73" s="300">
        <f>SUM('DP1:DP38'!F73)</f>
        <v>0</v>
      </c>
      <c r="G73" s="301">
        <f>SUM('DP1:DP38'!G73)</f>
        <v>0</v>
      </c>
      <c r="H73" s="368">
        <f t="shared" ref="H73:H78" si="15">ROUND(SUM(B73:G73),0)</f>
        <v>0</v>
      </c>
      <c r="I73" s="363"/>
      <c r="J73" s="257"/>
      <c r="K73" s="270"/>
      <c r="L73" s="353">
        <f>SUM('DP1:DP38'!L73)</f>
        <v>0</v>
      </c>
      <c r="M73" s="354">
        <f>SUM('DP1:DP38'!M73)</f>
        <v>0</v>
      </c>
      <c r="N73" s="354">
        <f>SUM('DP1:DP38'!N73)</f>
        <v>0</v>
      </c>
      <c r="O73" s="354">
        <f>SUM('DP1:DP38'!O73)</f>
        <v>0</v>
      </c>
      <c r="P73" s="354">
        <f>SUM('DP1:DP38'!P73)</f>
        <v>0</v>
      </c>
      <c r="Q73" s="355">
        <f>SUM('DP1:DP38'!Q73)</f>
        <v>0</v>
      </c>
      <c r="R73" s="394">
        <f t="shared" ref="R73:R78" si="16">ROUND(SUM(L73:Q73),0)</f>
        <v>0</v>
      </c>
      <c r="S73" s="171">
        <f t="shared" ref="S73:S78" si="17">H73-R73</f>
        <v>0</v>
      </c>
    </row>
    <row r="74" spans="1:19" ht="15.5">
      <c r="A74" s="220" t="s">
        <v>74</v>
      </c>
      <c r="B74" s="299">
        <f>SUM('DP1:DP38'!B74)</f>
        <v>0</v>
      </c>
      <c r="C74" s="300">
        <f>SUM('DP1:DP38'!C74)</f>
        <v>0</v>
      </c>
      <c r="D74" s="300">
        <f>SUM('DP1:DP38'!D74)</f>
        <v>0</v>
      </c>
      <c r="E74" s="300">
        <f>SUM('DP1:DP38'!E74)</f>
        <v>0</v>
      </c>
      <c r="F74" s="300">
        <f>SUM('DP1:DP38'!F74)</f>
        <v>0</v>
      </c>
      <c r="G74" s="301">
        <f>SUM('DP1:DP38'!G74)</f>
        <v>0</v>
      </c>
      <c r="H74" s="368">
        <f t="shared" si="15"/>
        <v>0</v>
      </c>
      <c r="I74" s="363"/>
      <c r="J74" s="257"/>
      <c r="K74" s="270"/>
      <c r="L74" s="353">
        <f>SUM('DP1:DP38'!L74)</f>
        <v>0</v>
      </c>
      <c r="M74" s="354">
        <f>SUM('DP1:DP38'!M74)</f>
        <v>0</v>
      </c>
      <c r="N74" s="354">
        <f>SUM('DP1:DP38'!N74)</f>
        <v>0</v>
      </c>
      <c r="O74" s="354">
        <f>SUM('DP1:DP38'!O74)</f>
        <v>0</v>
      </c>
      <c r="P74" s="354">
        <f>SUM('DP1:DP38'!P74)</f>
        <v>0</v>
      </c>
      <c r="Q74" s="355">
        <f>SUM('DP1:DP38'!Q74)</f>
        <v>0</v>
      </c>
      <c r="R74" s="394">
        <f t="shared" si="16"/>
        <v>0</v>
      </c>
      <c r="S74" s="171">
        <f t="shared" si="17"/>
        <v>0</v>
      </c>
    </row>
    <row r="75" spans="1:19" ht="15.5">
      <c r="A75" s="220" t="s">
        <v>75</v>
      </c>
      <c r="B75" s="299">
        <f>SUM('DP1:DP38'!B75)</f>
        <v>0</v>
      </c>
      <c r="C75" s="300">
        <f>SUM('DP1:DP38'!C75)</f>
        <v>0</v>
      </c>
      <c r="D75" s="300">
        <f>SUM('DP1:DP38'!D75)</f>
        <v>0</v>
      </c>
      <c r="E75" s="300">
        <f>SUM('DP1:DP38'!E75)</f>
        <v>0</v>
      </c>
      <c r="F75" s="300">
        <f>SUM('DP1:DP38'!F75)</f>
        <v>0</v>
      </c>
      <c r="G75" s="301">
        <f>SUM('DP1:DP38'!G75)</f>
        <v>0</v>
      </c>
      <c r="H75" s="368">
        <f t="shared" si="15"/>
        <v>0</v>
      </c>
      <c r="I75" s="363"/>
      <c r="J75" s="257"/>
      <c r="K75" s="270"/>
      <c r="L75" s="353">
        <f>SUM('DP1:DP38'!L75)</f>
        <v>0</v>
      </c>
      <c r="M75" s="354">
        <f>SUM('DP1:DP38'!M75)</f>
        <v>0</v>
      </c>
      <c r="N75" s="354">
        <f>SUM('DP1:DP38'!N75)</f>
        <v>0</v>
      </c>
      <c r="O75" s="354">
        <f>SUM('DP1:DP38'!O75)</f>
        <v>0</v>
      </c>
      <c r="P75" s="354">
        <f>SUM('DP1:DP38'!P75)</f>
        <v>0</v>
      </c>
      <c r="Q75" s="355">
        <f>SUM('DP1:DP38'!Q75)</f>
        <v>0</v>
      </c>
      <c r="R75" s="394">
        <f t="shared" si="16"/>
        <v>0</v>
      </c>
      <c r="S75" s="171">
        <f t="shared" si="17"/>
        <v>0</v>
      </c>
    </row>
    <row r="76" spans="1:19" ht="15.5">
      <c r="A76" s="220" t="s">
        <v>76</v>
      </c>
      <c r="B76" s="299">
        <f>SUM('DP1:DP38'!B76)</f>
        <v>0</v>
      </c>
      <c r="C76" s="300">
        <f>SUM('DP1:DP38'!C76)</f>
        <v>0</v>
      </c>
      <c r="D76" s="300">
        <f>SUM('DP1:DP38'!D76)</f>
        <v>0</v>
      </c>
      <c r="E76" s="300">
        <f>SUM('DP1:DP38'!E76)</f>
        <v>0</v>
      </c>
      <c r="F76" s="300">
        <f>SUM('DP1:DP38'!F76)</f>
        <v>0</v>
      </c>
      <c r="G76" s="301">
        <f>SUM('DP1:DP38'!G76)</f>
        <v>0</v>
      </c>
      <c r="H76" s="368">
        <f t="shared" si="15"/>
        <v>0</v>
      </c>
      <c r="I76" s="363"/>
      <c r="J76" s="257"/>
      <c r="K76" s="270"/>
      <c r="L76" s="353">
        <f>SUM('DP1:DP38'!L76)</f>
        <v>0</v>
      </c>
      <c r="M76" s="354">
        <f>SUM('DP1:DP38'!M76)</f>
        <v>0</v>
      </c>
      <c r="N76" s="354">
        <f>SUM('DP1:DP38'!N76)</f>
        <v>0</v>
      </c>
      <c r="O76" s="354">
        <f>SUM('DP1:DP38'!O76)</f>
        <v>0</v>
      </c>
      <c r="P76" s="354">
        <f>SUM('DP1:DP38'!P76)</f>
        <v>0</v>
      </c>
      <c r="Q76" s="355">
        <f>SUM('DP1:DP38'!Q76)</f>
        <v>0</v>
      </c>
      <c r="R76" s="394">
        <f t="shared" si="16"/>
        <v>0</v>
      </c>
      <c r="S76" s="171">
        <f t="shared" si="17"/>
        <v>0</v>
      </c>
    </row>
    <row r="77" spans="1:19" ht="15.5">
      <c r="A77" s="220" t="s">
        <v>77</v>
      </c>
      <c r="B77" s="299">
        <f>SUM('DP1:DP38'!B77)</f>
        <v>0</v>
      </c>
      <c r="C77" s="300">
        <f>SUM('DP1:DP38'!C77)</f>
        <v>0</v>
      </c>
      <c r="D77" s="300">
        <f>SUM('DP1:DP38'!D77)</f>
        <v>0</v>
      </c>
      <c r="E77" s="300">
        <f>SUM('DP1:DP38'!E77)</f>
        <v>0</v>
      </c>
      <c r="F77" s="300">
        <f>SUM('DP1:DP38'!F77)</f>
        <v>0</v>
      </c>
      <c r="G77" s="301">
        <f>SUM('DP1:DP38'!G77)</f>
        <v>0</v>
      </c>
      <c r="H77" s="368">
        <f t="shared" si="15"/>
        <v>0</v>
      </c>
      <c r="I77" s="363"/>
      <c r="J77" s="257"/>
      <c r="K77" s="270"/>
      <c r="L77" s="353">
        <f>SUM('DP1:DP38'!L77)</f>
        <v>0</v>
      </c>
      <c r="M77" s="354">
        <f>SUM('DP1:DP38'!M77)</f>
        <v>0</v>
      </c>
      <c r="N77" s="354">
        <f>SUM('DP1:DP38'!N77)</f>
        <v>0</v>
      </c>
      <c r="O77" s="354">
        <f>SUM('DP1:DP38'!O77)</f>
        <v>0</v>
      </c>
      <c r="P77" s="354">
        <f>SUM('DP1:DP38'!P77)</f>
        <v>0</v>
      </c>
      <c r="Q77" s="355">
        <f>SUM('DP1:DP38'!Q77)</f>
        <v>0</v>
      </c>
      <c r="R77" s="394">
        <f t="shared" si="16"/>
        <v>0</v>
      </c>
      <c r="S77" s="171">
        <f t="shared" si="17"/>
        <v>0</v>
      </c>
    </row>
    <row r="78" spans="1:19" ht="15.5">
      <c r="A78" s="220" t="s">
        <v>78</v>
      </c>
      <c r="B78" s="299">
        <f>SUM('DP1:DP38'!B78)</f>
        <v>0</v>
      </c>
      <c r="C78" s="300">
        <f>SUM('DP1:DP38'!C78)</f>
        <v>0</v>
      </c>
      <c r="D78" s="300">
        <f>SUM('DP1:DP38'!D78)</f>
        <v>0</v>
      </c>
      <c r="E78" s="300">
        <f>SUM('DP1:DP38'!E78)</f>
        <v>0</v>
      </c>
      <c r="F78" s="300">
        <f>SUM('DP1:DP38'!F78)</f>
        <v>0</v>
      </c>
      <c r="G78" s="301">
        <f>SUM('DP1:DP38'!G78)</f>
        <v>0</v>
      </c>
      <c r="H78" s="368">
        <f t="shared" si="15"/>
        <v>0</v>
      </c>
      <c r="I78" s="363"/>
      <c r="J78" s="257"/>
      <c r="K78" s="270"/>
      <c r="L78" s="353">
        <f>SUM('DP1:DP38'!L78)</f>
        <v>0</v>
      </c>
      <c r="M78" s="354">
        <f>SUM('DP1:DP38'!M78)</f>
        <v>0</v>
      </c>
      <c r="N78" s="354">
        <f>SUM('DP1:DP38'!N78)</f>
        <v>0</v>
      </c>
      <c r="O78" s="354">
        <f>SUM('DP1:DP38'!O78)</f>
        <v>0</v>
      </c>
      <c r="P78" s="354">
        <f>SUM('DP1:DP38'!P78)</f>
        <v>0</v>
      </c>
      <c r="Q78" s="355">
        <f>SUM('DP1:DP38'!Q78)</f>
        <v>0</v>
      </c>
      <c r="R78" s="394">
        <f t="shared" si="16"/>
        <v>0</v>
      </c>
      <c r="S78" s="171">
        <f t="shared" si="17"/>
        <v>0</v>
      </c>
    </row>
    <row r="79" spans="1:19" ht="15.5">
      <c r="A79" s="220"/>
      <c r="B79" s="299"/>
      <c r="C79" s="300"/>
      <c r="D79" s="300"/>
      <c r="E79" s="300"/>
      <c r="F79" s="300"/>
      <c r="G79" s="301"/>
      <c r="H79" s="368"/>
      <c r="I79" s="363"/>
      <c r="J79" s="257"/>
      <c r="K79" s="270"/>
      <c r="L79" s="353"/>
      <c r="M79" s="354"/>
      <c r="N79" s="354"/>
      <c r="O79" s="354"/>
      <c r="P79" s="354"/>
      <c r="Q79" s="355"/>
      <c r="R79" s="396"/>
      <c r="S79" s="172"/>
    </row>
    <row r="80" spans="1:19" ht="15.5">
      <c r="A80" s="173" t="s">
        <v>89</v>
      </c>
      <c r="B80" s="299"/>
      <c r="C80" s="300"/>
      <c r="D80" s="300"/>
      <c r="E80" s="300"/>
      <c r="F80" s="300"/>
      <c r="G80" s="301"/>
      <c r="H80" s="368"/>
      <c r="I80" s="363"/>
      <c r="J80" s="257"/>
      <c r="K80" s="270"/>
      <c r="L80" s="353"/>
      <c r="M80" s="354"/>
      <c r="N80" s="354"/>
      <c r="O80" s="354"/>
      <c r="P80" s="354"/>
      <c r="Q80" s="355"/>
      <c r="R80" s="396"/>
      <c r="S80" s="172"/>
    </row>
    <row r="81" spans="1:20" ht="15.5">
      <c r="A81" s="220" t="s">
        <v>79</v>
      </c>
      <c r="B81" s="299">
        <f>SUM('DP1:DP38'!B81)</f>
        <v>0</v>
      </c>
      <c r="C81" s="300">
        <f>SUM('DP1:DP38'!C81)</f>
        <v>0</v>
      </c>
      <c r="D81" s="300">
        <f>SUM('DP1:DP38'!D81)</f>
        <v>0</v>
      </c>
      <c r="E81" s="300">
        <f>SUM('DP1:DP38'!E81)</f>
        <v>0</v>
      </c>
      <c r="F81" s="300">
        <f>SUM('DP1:DP38'!F81)</f>
        <v>0</v>
      </c>
      <c r="G81" s="301">
        <f>SUM('DP1:DP38'!G81)</f>
        <v>0</v>
      </c>
      <c r="H81" s="368">
        <f t="shared" ref="H81:H82" si="18">ROUND(SUM(B81:G81),0)</f>
        <v>0</v>
      </c>
      <c r="I81" s="363"/>
      <c r="J81" s="257"/>
      <c r="K81" s="270"/>
      <c r="L81" s="353">
        <f>SUM('DP1:DP38'!L81)</f>
        <v>0</v>
      </c>
      <c r="M81" s="354">
        <f>SUM('DP1:DP38'!M81)</f>
        <v>0</v>
      </c>
      <c r="N81" s="354">
        <f>SUM('DP1:DP38'!N81)</f>
        <v>0</v>
      </c>
      <c r="O81" s="354">
        <f>SUM('DP1:DP38'!O81)</f>
        <v>0</v>
      </c>
      <c r="P81" s="354">
        <f>SUM('DP1:DP38'!P81)</f>
        <v>0</v>
      </c>
      <c r="Q81" s="355">
        <f>SUM('DP1:DP38'!Q81)</f>
        <v>0</v>
      </c>
      <c r="R81" s="394">
        <f t="shared" ref="R81:R82" si="19">ROUND(SUM(L81:Q81),0)</f>
        <v>0</v>
      </c>
      <c r="S81" s="171">
        <f>H81-R81</f>
        <v>0</v>
      </c>
    </row>
    <row r="82" spans="1:20" ht="15.5">
      <c r="A82" s="220" t="s">
        <v>80</v>
      </c>
      <c r="B82" s="299">
        <f>SUM('DP1:DP38'!B82)</f>
        <v>0</v>
      </c>
      <c r="C82" s="300">
        <f>SUM('DP1:DP38'!C82)</f>
        <v>0</v>
      </c>
      <c r="D82" s="300">
        <f>SUM('DP1:DP38'!D82)</f>
        <v>0</v>
      </c>
      <c r="E82" s="300">
        <f>SUM('DP1:DP38'!E82)</f>
        <v>0</v>
      </c>
      <c r="F82" s="300">
        <f>SUM('DP1:DP38'!F82)</f>
        <v>0</v>
      </c>
      <c r="G82" s="301">
        <f>SUM('DP1:DP38'!G82)</f>
        <v>0</v>
      </c>
      <c r="H82" s="368">
        <f t="shared" si="18"/>
        <v>0</v>
      </c>
      <c r="I82" s="363"/>
      <c r="J82" s="257"/>
      <c r="K82" s="270"/>
      <c r="L82" s="353">
        <f>SUM('DP1:DP38'!L82)</f>
        <v>0</v>
      </c>
      <c r="M82" s="354">
        <f>SUM('DP1:DP38'!M82)</f>
        <v>0</v>
      </c>
      <c r="N82" s="354">
        <f>SUM('DP1:DP38'!N82)</f>
        <v>0</v>
      </c>
      <c r="O82" s="354">
        <f>SUM('DP1:DP38'!O82)</f>
        <v>0</v>
      </c>
      <c r="P82" s="354">
        <f>SUM('DP1:DP38'!P82)</f>
        <v>0</v>
      </c>
      <c r="Q82" s="355">
        <f>SUM('DP1:DP38'!Q82)</f>
        <v>0</v>
      </c>
      <c r="R82" s="394">
        <f t="shared" si="19"/>
        <v>0</v>
      </c>
      <c r="S82" s="171">
        <f>H82-R82</f>
        <v>0</v>
      </c>
    </row>
    <row r="83" spans="1:20" s="9" customFormat="1" ht="16" thickBot="1">
      <c r="A83" s="222"/>
      <c r="B83" s="305"/>
      <c r="C83" s="306"/>
      <c r="D83" s="306"/>
      <c r="E83" s="306"/>
      <c r="F83" s="306"/>
      <c r="G83" s="307"/>
      <c r="H83" s="408"/>
      <c r="I83" s="363"/>
      <c r="J83" s="16"/>
      <c r="K83" s="273"/>
      <c r="L83" s="359"/>
      <c r="M83" s="360"/>
      <c r="N83" s="360"/>
      <c r="O83" s="360"/>
      <c r="P83" s="360"/>
      <c r="Q83" s="361"/>
      <c r="R83" s="397"/>
      <c r="S83" s="398"/>
    </row>
    <row r="84" spans="1:20"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363"/>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0" ht="6.75" customHeight="1" thickBot="1">
      <c r="A85" s="123"/>
      <c r="B85" s="124"/>
      <c r="C85" s="124"/>
      <c r="D85" s="124"/>
      <c r="E85" s="124"/>
      <c r="F85" s="124"/>
      <c r="G85" s="124"/>
      <c r="H85" s="124"/>
      <c r="I85" s="363"/>
      <c r="J85" s="160"/>
      <c r="K85" s="124"/>
      <c r="L85" s="97"/>
      <c r="M85" s="97"/>
      <c r="N85" s="97"/>
      <c r="O85" s="97"/>
      <c r="P85" s="97"/>
      <c r="Q85" s="97"/>
      <c r="R85" s="97"/>
      <c r="S85" s="97"/>
    </row>
    <row r="86" spans="1:20" ht="16" thickBot="1">
      <c r="A86" s="223" t="s">
        <v>166</v>
      </c>
      <c r="B86" s="545">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row>
    <row r="87" spans="1:20" ht="15.5">
      <c r="A87" s="224"/>
      <c r="B87" s="199"/>
      <c r="C87" s="199"/>
      <c r="D87" s="199"/>
      <c r="E87" s="199"/>
      <c r="F87" s="199"/>
      <c r="G87" s="199"/>
      <c r="H87" s="199"/>
      <c r="I87" s="363"/>
      <c r="J87" s="363"/>
      <c r="K87" s="207"/>
      <c r="L87" s="208"/>
      <c r="M87" s="208"/>
      <c r="N87" s="208"/>
      <c r="O87" s="208"/>
      <c r="P87" s="208"/>
      <c r="Q87" s="208"/>
      <c r="R87" s="208"/>
      <c r="S87" s="209"/>
      <c r="T87" s="19"/>
    </row>
    <row r="88" spans="1:20" ht="16" thickBot="1">
      <c r="A88" s="159"/>
      <c r="B88" s="164"/>
      <c r="C88" s="164"/>
      <c r="D88" s="164"/>
      <c r="E88" s="164"/>
      <c r="F88" s="164"/>
      <c r="G88" s="164"/>
      <c r="H88" s="164"/>
      <c r="S88" s="5"/>
    </row>
    <row r="89" spans="1:20"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0"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0" s="9" customFormat="1" ht="15.5">
      <c r="A91" s="4"/>
      <c r="B91" s="453"/>
      <c r="C91" s="454"/>
      <c r="D91" s="454"/>
      <c r="E91" s="454"/>
      <c r="F91" s="454"/>
      <c r="G91" s="455"/>
      <c r="H91" s="17"/>
      <c r="I91" s="10"/>
      <c r="J91" s="10"/>
      <c r="K91" s="248"/>
      <c r="L91" s="453"/>
      <c r="M91" s="454"/>
      <c r="N91" s="454"/>
      <c r="O91" s="454"/>
      <c r="P91" s="454"/>
      <c r="Q91" s="455"/>
      <c r="R91" s="278"/>
      <c r="S91" s="13"/>
    </row>
    <row r="92" spans="1:20" s="9" customFormat="1" ht="15.5">
      <c r="A92" s="4"/>
      <c r="B92" s="299"/>
      <c r="C92" s="300"/>
      <c r="D92" s="300"/>
      <c r="E92" s="300"/>
      <c r="F92" s="300"/>
      <c r="G92" s="301"/>
      <c r="H92" s="278"/>
      <c r="I92" s="10"/>
      <c r="J92" s="10"/>
      <c r="K92" s="248"/>
      <c r="L92" s="299"/>
      <c r="M92" s="300"/>
      <c r="N92" s="300"/>
      <c r="O92" s="300"/>
      <c r="P92" s="300"/>
      <c r="Q92" s="301"/>
      <c r="R92" s="278"/>
      <c r="S92" s="13"/>
    </row>
    <row r="93" spans="1:20" s="9" customFormat="1" ht="15.5">
      <c r="A93" s="4"/>
      <c r="B93" s="299"/>
      <c r="C93" s="300"/>
      <c r="D93" s="300"/>
      <c r="E93" s="300"/>
      <c r="F93" s="300"/>
      <c r="G93" s="301"/>
      <c r="H93" s="278"/>
      <c r="I93" s="10"/>
      <c r="J93" s="10"/>
      <c r="K93" s="248"/>
      <c r="L93" s="299"/>
      <c r="M93" s="300"/>
      <c r="N93" s="300"/>
      <c r="O93" s="300"/>
      <c r="P93" s="300"/>
      <c r="Q93" s="301"/>
      <c r="R93" s="278"/>
      <c r="S93" s="13"/>
    </row>
    <row r="94" spans="1:20" s="9" customFormat="1" ht="15.5">
      <c r="A94" s="4" t="s">
        <v>135</v>
      </c>
      <c r="B94" s="299">
        <f>SUM('DP1:DP38'!B91:B93)</f>
        <v>0</v>
      </c>
      <c r="C94" s="300">
        <f>SUM('DP1:DP38'!C91:C93)</f>
        <v>0</v>
      </c>
      <c r="D94" s="300">
        <f>SUM('DP1:DP38'!D91:D93)</f>
        <v>0</v>
      </c>
      <c r="E94" s="300">
        <f>SUM('DP1:DP38'!E91:E93)</f>
        <v>0</v>
      </c>
      <c r="F94" s="300">
        <f>SUM('DP1:DP38'!F91:F93)</f>
        <v>0</v>
      </c>
      <c r="G94" s="301">
        <f>SUM('DP1:DP38'!G91:G93)</f>
        <v>0</v>
      </c>
      <c r="H94" s="278">
        <f>ROUND(SUM(B94:G94),0)</f>
        <v>0</v>
      </c>
      <c r="I94" s="10"/>
      <c r="K94" s="248"/>
      <c r="L94" s="299">
        <f>SUM('DP1:DP38'!L91:L93)</f>
        <v>0</v>
      </c>
      <c r="M94" s="300">
        <f>SUM('DP1:DP38'!M91:M93)</f>
        <v>0</v>
      </c>
      <c r="N94" s="300">
        <f>SUM('DP1:DP38'!N91:N93)</f>
        <v>0</v>
      </c>
      <c r="O94" s="300">
        <f>SUM('DP1:DP38'!O91:O93)</f>
        <v>0</v>
      </c>
      <c r="P94" s="300">
        <f>SUM('DP1:DP38'!P91:P93)</f>
        <v>0</v>
      </c>
      <c r="Q94" s="301">
        <f>SUM('DP1:DP38'!Q91:Q93)</f>
        <v>0</v>
      </c>
      <c r="R94" s="278">
        <f t="shared" ref="R94:R96" si="24">ROUND(SUM(L94:Q94),0)</f>
        <v>0</v>
      </c>
      <c r="S94" s="14">
        <f t="shared" ref="S94:S95" si="25">R94-H94</f>
        <v>0</v>
      </c>
    </row>
    <row r="95" spans="1:20" s="9" customFormat="1" ht="15.5">
      <c r="A95" s="4" t="s">
        <v>180</v>
      </c>
      <c r="B95" s="299">
        <f>SUM('DP1:DP38'!B94)</f>
        <v>0</v>
      </c>
      <c r="C95" s="300">
        <f>SUM('DP1:DP38'!C94)</f>
        <v>0</v>
      </c>
      <c r="D95" s="300">
        <f>SUM('DP1:DP38'!D94)</f>
        <v>0</v>
      </c>
      <c r="E95" s="300">
        <f>SUM('DP1:DP38'!E94)</f>
        <v>0</v>
      </c>
      <c r="F95" s="300">
        <f>SUM('DP1:DP38'!F94)</f>
        <v>0</v>
      </c>
      <c r="G95" s="301">
        <f>SUM('DP1:DP38'!G94)</f>
        <v>0</v>
      </c>
      <c r="H95" s="278">
        <f>ROUND(SUM(B95:G95),0)</f>
        <v>0</v>
      </c>
      <c r="I95" s="10"/>
      <c r="K95" s="248"/>
      <c r="L95" s="299">
        <f>SUM('DP1:DP38'!L94)</f>
        <v>0</v>
      </c>
      <c r="M95" s="300">
        <f>SUM('DP1:DP38'!M94)</f>
        <v>0</v>
      </c>
      <c r="N95" s="300">
        <f>SUM('DP1:DP38'!N94)</f>
        <v>0</v>
      </c>
      <c r="O95" s="300">
        <f>SUM('DP1:DP38'!O94)</f>
        <v>0</v>
      </c>
      <c r="P95" s="300">
        <f>SUM('DP1:DP38'!P94)</f>
        <v>0</v>
      </c>
      <c r="Q95" s="301">
        <f>SUM('DP1:DP38'!Q94)</f>
        <v>0</v>
      </c>
      <c r="R95" s="278">
        <f t="shared" si="24"/>
        <v>0</v>
      </c>
      <c r="S95" s="14">
        <f t="shared" si="25"/>
        <v>0</v>
      </c>
    </row>
    <row r="96" spans="1:20" s="9" customFormat="1" ht="16" thickBot="1">
      <c r="A96" s="4" t="s">
        <v>68</v>
      </c>
      <c r="B96" s="305">
        <f>SUM('DP1:DP38'!B95)</f>
        <v>0</v>
      </c>
      <c r="C96" s="306">
        <f>SUM('DP1:DP38'!C95)</f>
        <v>0</v>
      </c>
      <c r="D96" s="306">
        <f>SUM('DP1:DP38'!D95)</f>
        <v>0</v>
      </c>
      <c r="E96" s="306">
        <f>SUM('DP1:DP38'!E95)</f>
        <v>0</v>
      </c>
      <c r="F96" s="306">
        <f>SUM('DP1:DP38'!F95)</f>
        <v>0</v>
      </c>
      <c r="G96" s="307">
        <f>SUM('DP1:DP38'!G95)</f>
        <v>0</v>
      </c>
      <c r="H96" s="51">
        <f>ROUND(SUM(B96:G96),0)</f>
        <v>0</v>
      </c>
      <c r="I96" s="189">
        <f>IF(H96=0,0,(H96/J96))</f>
        <v>0</v>
      </c>
      <c r="J96" s="547">
        <f>SUM('DP1:DP38'!J95)</f>
        <v>0</v>
      </c>
      <c r="K96" s="249"/>
      <c r="L96" s="305">
        <f>SUM('DP1:DP38'!L95)</f>
        <v>0</v>
      </c>
      <c r="M96" s="306">
        <f>SUM('DP1:DP38'!M95)</f>
        <v>0</v>
      </c>
      <c r="N96" s="306">
        <f>SUM('DP1:DP38'!N95)</f>
        <v>0</v>
      </c>
      <c r="O96" s="306">
        <f>SUM('DP1:DP38'!O95)</f>
        <v>0</v>
      </c>
      <c r="P96" s="306">
        <f>SUM('DP1:DP38'!P95)</f>
        <v>0</v>
      </c>
      <c r="Q96" s="307">
        <f>SUM('DP1:DP38'!Q95)</f>
        <v>0</v>
      </c>
      <c r="R96" s="18">
        <f t="shared" si="24"/>
        <v>0</v>
      </c>
      <c r="S96" s="466">
        <f>R96-H96</f>
        <v>0</v>
      </c>
    </row>
    <row r="97" spans="1:19" ht="16" thickBot="1">
      <c r="A97" s="11" t="s">
        <v>62</v>
      </c>
      <c r="B97" s="160"/>
      <c r="C97" s="160"/>
      <c r="D97" s="160"/>
      <c r="E97" s="160"/>
      <c r="F97" s="160"/>
      <c r="G97" s="160"/>
      <c r="H97" s="264">
        <f>SUM('DP1:DP38'!H96)</f>
        <v>0</v>
      </c>
      <c r="I97" s="258" t="str">
        <f>IF(H96=0,"",IF(I96&lt;=25%,"Rijksbijdrage is maximaal 25% en dus akkoord","Rijksbijdrage is groter dan 25%; NIET TOEGESTAAN"))</f>
        <v/>
      </c>
      <c r="J97" s="188"/>
      <c r="K97" s="424"/>
      <c r="L97" s="382">
        <f t="shared" ref="L97:S97" si="26">SUM(L91:L96)</f>
        <v>0</v>
      </c>
      <c r="M97" s="383">
        <f t="shared" si="26"/>
        <v>0</v>
      </c>
      <c r="N97" s="383">
        <f t="shared" si="26"/>
        <v>0</v>
      </c>
      <c r="O97" s="383">
        <f t="shared" si="26"/>
        <v>0</v>
      </c>
      <c r="P97" s="383">
        <f t="shared" si="26"/>
        <v>0</v>
      </c>
      <c r="Q97" s="384">
        <f t="shared" si="26"/>
        <v>0</v>
      </c>
      <c r="R97" s="179">
        <f t="shared" si="26"/>
        <v>0</v>
      </c>
      <c r="S97" s="72">
        <f t="shared" si="26"/>
        <v>0</v>
      </c>
    </row>
    <row r="98" spans="1:19" s="9" customFormat="1" ht="16" thickBot="1">
      <c r="A98" s="4"/>
      <c r="B98" s="16"/>
      <c r="C98" s="16"/>
      <c r="D98" s="16"/>
      <c r="E98" s="16"/>
      <c r="F98" s="16"/>
      <c r="G98" s="16"/>
      <c r="H98" s="16"/>
      <c r="I98" s="378" t="str">
        <f>IF(OR('DP1'!I95&gt;25%,'DP2'!I95&gt;25%,'DP3'!I95&gt;25%,'DP4'!I95&gt;25%,'DP5'!I95&gt;25%,'DP6'!I95&gt;25%,'DP7'!I95&gt;25%,'DP8'!I95&gt;25%,'DP9'!I95&gt;25%,'DP10'!I95&gt;25%,'DP11'!I95&gt;25%,'DP12'!I95&gt;25%,'DP13'!I95&gt;25%,'DP14'!I95&gt;25%,'DP15'!I95&gt;25%,'DP16'!I95&gt;25%,'DP17'!I95&gt;25%,'DP18'!I95&gt;25%,'DP19'!I95&gt;25%,'DP20'!I95&gt;25%,'DP21'!I95&gt;25%,'DP22'!I95&gt;25%,'DP23'!I95&gt;25%,'DP24'!I95&gt;25%,'DP25'!I95&gt;25%,'DP26'!I95&gt;25%,'DP27'!I95&gt;25%,'DP28'!I95&gt;25%,'DP29'!I95&gt;25%,'DP30'!I95&gt;25%,'DP31'!I95&gt;25%,'DP32'!I95&gt;25%,'DP33'!I95&gt;25%,'DP34'!I95&gt;25%,'DP35'!I95&gt;25%,'DP36'!I95&gt;25%,'DP37'!I95&gt;25%,'DP38'!I95&gt;25%),"Eén of meer deelprojecten &gt;25% --&gt; checken","")</f>
        <v/>
      </c>
      <c r="J98" s="10"/>
      <c r="K98" s="248"/>
      <c r="L98" s="143"/>
      <c r="M98" s="141"/>
      <c r="N98" s="141"/>
      <c r="O98" s="10"/>
      <c r="P98" s="10"/>
      <c r="Q98" s="10"/>
      <c r="R98" s="16"/>
      <c r="S98" s="13"/>
    </row>
    <row r="99" spans="1:19" s="9" customFormat="1" ht="16" thickBot="1">
      <c r="A99" s="155" t="s">
        <v>105</v>
      </c>
      <c r="B99" s="160"/>
      <c r="C99" s="160"/>
      <c r="D99" s="160"/>
      <c r="E99" s="160"/>
      <c r="F99" s="160"/>
      <c r="G99" s="160"/>
      <c r="H99" s="214">
        <f>+H61-H97</f>
        <v>0</v>
      </c>
      <c r="I99" s="12"/>
      <c r="J99" s="12"/>
      <c r="K99" s="251"/>
      <c r="L99" s="142"/>
      <c r="M99" s="139"/>
      <c r="N99" s="139"/>
      <c r="O99" s="12"/>
      <c r="P99" s="12"/>
      <c r="Q99" s="77"/>
      <c r="R99" s="156">
        <f>+R61-R97</f>
        <v>0</v>
      </c>
      <c r="S99" s="210"/>
    </row>
    <row r="100" spans="1:19" s="23" customFormat="1" ht="15.5">
      <c r="A100" s="11" t="s">
        <v>29</v>
      </c>
      <c r="B100" s="160"/>
      <c r="C100" s="160"/>
      <c r="D100" s="160"/>
      <c r="E100" s="160"/>
      <c r="F100" s="160"/>
      <c r="G100" s="160"/>
      <c r="H100" s="195">
        <f>+H99*Q100</f>
        <v>0</v>
      </c>
      <c r="I100" s="162"/>
      <c r="J100" s="162"/>
      <c r="K100" s="252"/>
      <c r="L100" s="142"/>
      <c r="M100" s="139"/>
      <c r="N100" s="139"/>
      <c r="O100" s="12"/>
      <c r="P100" s="79" t="s">
        <v>116</v>
      </c>
      <c r="Q100" s="78">
        <v>0.5</v>
      </c>
      <c r="R100" s="195">
        <f>+R99*Q100</f>
        <v>0</v>
      </c>
      <c r="S100" s="210"/>
    </row>
    <row r="101" spans="1:19" s="19" customFormat="1" ht="16" thickBot="1">
      <c r="A101" s="113" t="s">
        <v>150</v>
      </c>
      <c r="B101" s="175"/>
      <c r="C101" s="175"/>
      <c r="D101" s="175"/>
      <c r="E101" s="175"/>
      <c r="F101" s="175"/>
      <c r="G101" s="175"/>
      <c r="H101" s="206">
        <f>+H99*Q101</f>
        <v>0</v>
      </c>
      <c r="I101" s="162"/>
      <c r="J101" s="162"/>
      <c r="K101" s="252"/>
      <c r="L101" s="144"/>
      <c r="M101" s="140"/>
      <c r="N101" s="140"/>
      <c r="O101" s="74"/>
      <c r="P101" s="79" t="s">
        <v>155</v>
      </c>
      <c r="Q101" s="114">
        <v>0.5</v>
      </c>
      <c r="R101" s="206">
        <f>+R99*Q101</f>
        <v>0</v>
      </c>
      <c r="S101" s="211"/>
    </row>
    <row r="102" spans="1:19" s="19" customFormat="1" ht="16" thickBot="1">
      <c r="A102" s="150"/>
      <c r="B102" s="140"/>
      <c r="C102" s="140"/>
      <c r="D102" s="140"/>
      <c r="E102" s="140"/>
      <c r="F102" s="140"/>
      <c r="G102" s="140"/>
      <c r="H102" s="140"/>
      <c r="I102" s="151"/>
      <c r="J102" s="151"/>
      <c r="K102" s="248"/>
      <c r="L102" s="144"/>
      <c r="M102" s="140"/>
      <c r="N102" s="140"/>
      <c r="O102" s="152"/>
      <c r="P102" s="153"/>
      <c r="Q102" s="154"/>
      <c r="R102" s="140"/>
      <c r="S102" s="212"/>
    </row>
    <row r="103" spans="1:19" s="19" customFormat="1" ht="18">
      <c r="A103" s="391" t="s">
        <v>61</v>
      </c>
      <c r="B103" s="281" t="s">
        <v>14</v>
      </c>
      <c r="C103" s="282" t="s">
        <v>15</v>
      </c>
      <c r="D103" s="282" t="s">
        <v>16</v>
      </c>
      <c r="E103" s="282" t="s">
        <v>17</v>
      </c>
      <c r="F103" s="282" t="s">
        <v>18</v>
      </c>
      <c r="G103" s="283" t="s">
        <v>53</v>
      </c>
      <c r="H103" s="276" t="s">
        <v>19</v>
      </c>
      <c r="I103" s="571" t="s">
        <v>109</v>
      </c>
      <c r="J103" s="10"/>
      <c r="K103" s="248"/>
      <c r="L103" s="281" t="s">
        <v>14</v>
      </c>
      <c r="M103" s="282" t="s">
        <v>15</v>
      </c>
      <c r="N103" s="282" t="s">
        <v>16</v>
      </c>
      <c r="O103" s="282" t="s">
        <v>17</v>
      </c>
      <c r="P103" s="282" t="s">
        <v>18</v>
      </c>
      <c r="Q103" s="283" t="s">
        <v>53</v>
      </c>
      <c r="R103" s="276" t="s">
        <v>19</v>
      </c>
      <c r="S103" s="467" t="s">
        <v>36</v>
      </c>
    </row>
    <row r="104" spans="1:19" s="19" customFormat="1" ht="18.5" thickBot="1">
      <c r="A104" s="391"/>
      <c r="B104" s="284">
        <f>+$B$22</f>
        <v>2023</v>
      </c>
      <c r="C104" s="285">
        <f>+$C$22</f>
        <v>2024</v>
      </c>
      <c r="D104" s="285">
        <f>+$D$22</f>
        <v>2025</v>
      </c>
      <c r="E104" s="285">
        <f>+$E$22</f>
        <v>2026</v>
      </c>
      <c r="F104" s="285">
        <f>+$F$22</f>
        <v>2027</v>
      </c>
      <c r="G104" s="286">
        <f>+$G$22</f>
        <v>2028</v>
      </c>
      <c r="H104" s="277" t="s">
        <v>108</v>
      </c>
      <c r="I104" s="572"/>
      <c r="J104" s="10"/>
      <c r="K104" s="248"/>
      <c r="L104" s="284">
        <f>+$B$22</f>
        <v>2023</v>
      </c>
      <c r="M104" s="285">
        <f>+$C$22</f>
        <v>2024</v>
      </c>
      <c r="N104" s="285">
        <f>+$D$22</f>
        <v>2025</v>
      </c>
      <c r="O104" s="285">
        <f>+$E$22</f>
        <v>2026</v>
      </c>
      <c r="P104" s="285">
        <f>+$F$22</f>
        <v>2027</v>
      </c>
      <c r="Q104" s="286">
        <f>+$G$22</f>
        <v>2028</v>
      </c>
      <c r="R104" s="277" t="s">
        <v>20</v>
      </c>
      <c r="S104" s="468"/>
    </row>
    <row r="105" spans="1:19" s="9" customFormat="1" ht="15.5">
      <c r="A105" s="4"/>
      <c r="B105" s="453"/>
      <c r="C105" s="454"/>
      <c r="D105" s="454"/>
      <c r="E105" s="454"/>
      <c r="F105" s="454"/>
      <c r="G105" s="455"/>
      <c r="H105" s="17"/>
      <c r="I105" s="10"/>
      <c r="J105" s="10"/>
      <c r="K105" s="248"/>
      <c r="L105" s="453"/>
      <c r="M105" s="454"/>
      <c r="N105" s="454"/>
      <c r="O105" s="454"/>
      <c r="P105" s="454"/>
      <c r="Q105" s="455"/>
      <c r="R105" s="17"/>
      <c r="S105" s="13"/>
    </row>
    <row r="106" spans="1:19" s="9" customFormat="1" ht="15.5">
      <c r="A106" s="4"/>
      <c r="B106" s="299"/>
      <c r="C106" s="300"/>
      <c r="D106" s="300"/>
      <c r="E106" s="300"/>
      <c r="F106" s="300"/>
      <c r="G106" s="301"/>
      <c r="H106" s="278"/>
      <c r="I106" s="10"/>
      <c r="J106" s="10"/>
      <c r="K106" s="248"/>
      <c r="L106" s="299"/>
      <c r="M106" s="300"/>
      <c r="N106" s="300"/>
      <c r="O106" s="300"/>
      <c r="P106" s="300"/>
      <c r="Q106" s="301"/>
      <c r="R106" s="278"/>
      <c r="S106" s="13"/>
    </row>
    <row r="107" spans="1:19" s="9" customFormat="1" ht="15.5">
      <c r="A107" s="4"/>
      <c r="B107" s="299"/>
      <c r="C107" s="300"/>
      <c r="D107" s="300"/>
      <c r="E107" s="300"/>
      <c r="F107" s="300"/>
      <c r="G107" s="301"/>
      <c r="H107" s="278"/>
      <c r="I107" s="10"/>
      <c r="J107" s="10"/>
      <c r="K107" s="248"/>
      <c r="L107" s="299"/>
      <c r="M107" s="300"/>
      <c r="N107" s="300"/>
      <c r="O107" s="300"/>
      <c r="P107" s="300"/>
      <c r="Q107" s="301"/>
      <c r="R107" s="278"/>
      <c r="S107" s="13"/>
    </row>
    <row r="108" spans="1:19" s="9" customFormat="1" ht="15.5">
      <c r="A108" s="4" t="s">
        <v>135</v>
      </c>
      <c r="B108" s="299">
        <f>SUM('DP1:DP38'!B104:B107)</f>
        <v>0</v>
      </c>
      <c r="C108" s="300">
        <f>SUM('DP1:DP38'!C104:C107)</f>
        <v>0</v>
      </c>
      <c r="D108" s="300">
        <f>SUM('DP1:DP38'!D104:D107)</f>
        <v>0</v>
      </c>
      <c r="E108" s="300">
        <f>SUM('DP1:DP38'!E104:E107)</f>
        <v>0</v>
      </c>
      <c r="F108" s="300">
        <f>SUM('DP1:DP38'!F104:F107)</f>
        <v>0</v>
      </c>
      <c r="G108" s="301">
        <f>SUM('DP1:DP38'!G104:G107)</f>
        <v>0</v>
      </c>
      <c r="H108" s="278">
        <f>ROUND(SUM(B108:G108),0)</f>
        <v>0</v>
      </c>
      <c r="I108" s="10"/>
      <c r="J108" s="10"/>
      <c r="K108" s="248"/>
      <c r="L108" s="299">
        <f>SUM('DP1:DP38'!L104:L107)</f>
        <v>0</v>
      </c>
      <c r="M108" s="300">
        <f>SUM('DP1:DP38'!M104:M107)</f>
        <v>0</v>
      </c>
      <c r="N108" s="300">
        <f>SUM('DP1:DP38'!N104:N107)</f>
        <v>0</v>
      </c>
      <c r="O108" s="300">
        <f>SUM('DP1:DP38'!O104:O107)</f>
        <v>0</v>
      </c>
      <c r="P108" s="300">
        <f>SUM('DP1:DP38'!P104:P107)</f>
        <v>0</v>
      </c>
      <c r="Q108" s="301">
        <f>SUM('DP1:DP38'!Q104:Q107)</f>
        <v>0</v>
      </c>
      <c r="R108" s="278">
        <f t="shared" ref="R108:R109" si="27">ROUND(SUM(L108:Q108),0)</f>
        <v>0</v>
      </c>
      <c r="S108" s="14">
        <f t="shared" ref="S108" si="28">R108-H108</f>
        <v>0</v>
      </c>
    </row>
    <row r="109" spans="1:19" ht="15" thickBot="1">
      <c r="A109" s="4" t="s">
        <v>68</v>
      </c>
      <c r="B109" s="305">
        <f>SUM('DP1:DP38'!B108)</f>
        <v>0</v>
      </c>
      <c r="C109" s="306">
        <f>SUM('DP1:DP38'!C108)</f>
        <v>0</v>
      </c>
      <c r="D109" s="306">
        <f>SUM('DP1:DP38'!D108)</f>
        <v>0</v>
      </c>
      <c r="E109" s="306">
        <f>SUM('DP1:DP38'!E108)</f>
        <v>0</v>
      </c>
      <c r="F109" s="306">
        <f>SUM('DP1:DP38'!F108)</f>
        <v>0</v>
      </c>
      <c r="G109" s="307">
        <f>SUM('DP1:DP38'!G108)</f>
        <v>0</v>
      </c>
      <c r="H109" s="51">
        <f>ROUND(SUM(B109:G109),0)</f>
        <v>0</v>
      </c>
      <c r="I109" s="189">
        <f>IF(H109=0,0,(H109/J109))</f>
        <v>0</v>
      </c>
      <c r="J109" s="548">
        <f>SUM('DP1:DP38'!J108)</f>
        <v>0</v>
      </c>
      <c r="K109" s="249"/>
      <c r="L109" s="305">
        <f>SUM('DP1:DP38'!L108)</f>
        <v>0</v>
      </c>
      <c r="M109" s="306">
        <f>SUM('DP1:DP38'!M108)</f>
        <v>0</v>
      </c>
      <c r="N109" s="306">
        <f>SUM('DP1:DP38'!N108)</f>
        <v>0</v>
      </c>
      <c r="O109" s="306">
        <f>SUM('DP1:DP38'!O108)</f>
        <v>0</v>
      </c>
      <c r="P109" s="306">
        <f>SUM('DP1:DP38'!P108)</f>
        <v>0</v>
      </c>
      <c r="Q109" s="307">
        <f>SUM('DP1:DP38'!Q108)</f>
        <v>0</v>
      </c>
      <c r="R109" s="18">
        <f t="shared" si="27"/>
        <v>0</v>
      </c>
      <c r="S109" s="466">
        <f>R109-H109</f>
        <v>0</v>
      </c>
    </row>
    <row r="110" spans="1:19" ht="16" thickBot="1">
      <c r="A110" s="11" t="s">
        <v>63</v>
      </c>
      <c r="B110" s="160"/>
      <c r="C110" s="160"/>
      <c r="D110" s="160"/>
      <c r="E110" s="160"/>
      <c r="F110" s="160"/>
      <c r="G110" s="160"/>
      <c r="H110" s="264">
        <f>SUM(H105:H109)</f>
        <v>0</v>
      </c>
      <c r="I110" s="258" t="str">
        <f>IF(H109=0,"",IF(I109&lt;=25%,"Rijksbijdrage is maximaal 25% en dus akkoord","Rijksbijdrage is groter dan 25%; NIET TOEGESTAAN"))</f>
        <v/>
      </c>
      <c r="J110" s="188"/>
      <c r="K110" s="250"/>
      <c r="L110" s="382">
        <f t="shared" ref="L110:Q110" si="29">SUM(L105:L109)</f>
        <v>0</v>
      </c>
      <c r="M110" s="383">
        <f t="shared" si="29"/>
        <v>0</v>
      </c>
      <c r="N110" s="383">
        <f t="shared" si="29"/>
        <v>0</v>
      </c>
      <c r="O110" s="383">
        <f t="shared" si="29"/>
        <v>0</v>
      </c>
      <c r="P110" s="383">
        <f t="shared" si="29"/>
        <v>0</v>
      </c>
      <c r="Q110" s="384">
        <f t="shared" si="29"/>
        <v>0</v>
      </c>
      <c r="R110" s="264">
        <f>SUM(R105:R109)</f>
        <v>0</v>
      </c>
      <c r="S110" s="72">
        <f>SUM(S105:S109)</f>
        <v>0</v>
      </c>
    </row>
    <row r="111" spans="1:19" ht="15" thickBot="1">
      <c r="A111" s="4"/>
      <c r="B111" s="16"/>
      <c r="C111" s="16"/>
      <c r="D111" s="16"/>
      <c r="E111" s="16"/>
      <c r="F111" s="16"/>
      <c r="G111" s="16"/>
      <c r="H111" s="16"/>
      <c r="I111" s="378" t="str">
        <f>IF(OR('DP1'!I108&gt;25%,'DP2'!I108&gt;25%,'DP3'!I108&gt;25%,'DP4'!I108&gt;25%,'DP5'!I108&gt;25%,'DP6'!I108&gt;25%,'DP7'!I108&gt;25%,'DP8'!I108&gt;25%,'DP9'!I108&gt;25%,'DP10'!I108&gt;25%,'DP11'!I108&gt;25%,'DP12'!I108&gt;25%,'DP13'!I108&gt;25%,'DP14'!I108&gt;25%,'DP15'!I108&gt;25%,'DP16'!I108&gt;25%,'DP17'!I108&gt;25%,'DP18'!I108&gt;25%,'DP19'!I108&gt;25%,'DP20'!I108&gt;25%,'DP21'!I108&gt;25%,'DP22'!I108&gt;25%,'DP23'!I108&gt;25%,'DP24'!I108&gt;25%,'DP25'!I108&gt;25%,'DP26'!I108&gt;25%,'DP27'!I108&gt;25%,'DP28'!I108&gt;25%,'DP29'!I108&gt;25%,'DP30'!I108&gt;25%,'DP31'!I108&gt;25%,'DP32'!I108&gt;25%,'DP33'!I108&gt;25%,'DP34'!I108&gt;25%,'DP35'!I108&gt;25%,'DP36'!I108&gt;25%,'DP37'!I108&gt;25%,'DP38'!I108&gt;25%),"Eén of meer deelprojecten &gt;25% --&gt; checken","")</f>
        <v/>
      </c>
      <c r="J111" s="10"/>
      <c r="K111" s="248"/>
      <c r="L111" s="143"/>
      <c r="M111" s="141"/>
      <c r="N111" s="141"/>
      <c r="O111" s="10"/>
      <c r="P111" s="10"/>
      <c r="Q111" s="10"/>
      <c r="R111" s="16"/>
      <c r="S111" s="13"/>
    </row>
    <row r="112" spans="1:19" ht="16" thickBot="1">
      <c r="A112" s="155" t="s">
        <v>107</v>
      </c>
      <c r="B112" s="160"/>
      <c r="C112" s="160"/>
      <c r="D112" s="160"/>
      <c r="E112" s="160"/>
      <c r="F112" s="160"/>
      <c r="G112" s="160"/>
      <c r="H112" s="214">
        <f>+H63-H110</f>
        <v>0</v>
      </c>
      <c r="I112" s="12"/>
      <c r="J112" s="12"/>
      <c r="K112" s="251"/>
      <c r="L112" s="142"/>
      <c r="M112" s="139"/>
      <c r="N112" s="139"/>
      <c r="O112" s="12"/>
      <c r="P112" s="12"/>
      <c r="Q112" s="77"/>
      <c r="R112" s="156">
        <f>+R63-R110</f>
        <v>0</v>
      </c>
      <c r="S112" s="210"/>
    </row>
    <row r="113" spans="1:19" ht="15.5">
      <c r="A113" s="11" t="s">
        <v>29</v>
      </c>
      <c r="B113" s="160"/>
      <c r="C113" s="160"/>
      <c r="D113" s="160"/>
      <c r="E113" s="160"/>
      <c r="F113" s="160"/>
      <c r="G113" s="160"/>
      <c r="H113" s="195">
        <f>+H112*Q113</f>
        <v>0</v>
      </c>
      <c r="I113" s="163"/>
      <c r="J113" s="163"/>
      <c r="K113" s="253"/>
      <c r="L113" s="142"/>
      <c r="M113" s="139"/>
      <c r="N113" s="139"/>
      <c r="O113" s="12"/>
      <c r="P113" s="79" t="s">
        <v>116</v>
      </c>
      <c r="Q113" s="78">
        <v>0.5</v>
      </c>
      <c r="R113" s="195">
        <f>+R112*Q113</f>
        <v>0</v>
      </c>
      <c r="S113" s="210"/>
    </row>
    <row r="114" spans="1:19" ht="16" thickBot="1">
      <c r="A114" s="113" t="s">
        <v>151</v>
      </c>
      <c r="B114" s="175"/>
      <c r="C114" s="175"/>
      <c r="D114" s="175"/>
      <c r="E114" s="175"/>
      <c r="F114" s="175"/>
      <c r="G114" s="175"/>
      <c r="H114" s="206">
        <f>+H112*Q114</f>
        <v>0</v>
      </c>
      <c r="I114" s="163"/>
      <c r="J114" s="163"/>
      <c r="K114" s="253"/>
      <c r="L114" s="144"/>
      <c r="M114" s="140"/>
      <c r="N114" s="140"/>
      <c r="O114" s="74"/>
      <c r="P114" s="79" t="s">
        <v>156</v>
      </c>
      <c r="Q114" s="114">
        <v>0.5</v>
      </c>
      <c r="R114" s="206">
        <f>+R112*Q114</f>
        <v>0</v>
      </c>
      <c r="S114" s="211"/>
    </row>
    <row r="115" spans="1:19" ht="16" thickBot="1">
      <c r="A115" s="4"/>
      <c r="B115" s="147"/>
      <c r="C115" s="147"/>
      <c r="D115" s="147"/>
      <c r="E115" s="147"/>
      <c r="F115" s="147"/>
      <c r="G115" s="147"/>
      <c r="H115" s="147"/>
      <c r="I115" s="145"/>
      <c r="J115" s="145"/>
      <c r="K115" s="254"/>
      <c r="L115" s="145"/>
      <c r="M115" s="145"/>
      <c r="N115" s="145"/>
      <c r="O115" s="145"/>
      <c r="P115" s="146"/>
      <c r="Q115" s="146"/>
      <c r="R115" s="148"/>
      <c r="S115" s="213"/>
    </row>
    <row r="116" spans="1:19" ht="18">
      <c r="A116" s="391" t="s">
        <v>57</v>
      </c>
      <c r="B116" s="281" t="s">
        <v>14</v>
      </c>
      <c r="C116" s="282" t="s">
        <v>15</v>
      </c>
      <c r="D116" s="282" t="s">
        <v>16</v>
      </c>
      <c r="E116" s="282" t="s">
        <v>17</v>
      </c>
      <c r="F116" s="282" t="s">
        <v>18</v>
      </c>
      <c r="G116" s="283" t="s">
        <v>53</v>
      </c>
      <c r="H116" s="276" t="s">
        <v>19</v>
      </c>
      <c r="I116" s="571" t="s">
        <v>109</v>
      </c>
      <c r="J116" s="145"/>
      <c r="K116" s="254"/>
      <c r="L116" s="281" t="s">
        <v>14</v>
      </c>
      <c r="M116" s="282" t="s">
        <v>15</v>
      </c>
      <c r="N116" s="282" t="s">
        <v>16</v>
      </c>
      <c r="O116" s="282" t="s">
        <v>17</v>
      </c>
      <c r="P116" s="282" t="s">
        <v>18</v>
      </c>
      <c r="Q116" s="283" t="s">
        <v>53</v>
      </c>
      <c r="R116" s="276" t="s">
        <v>19</v>
      </c>
      <c r="S116" s="469" t="s">
        <v>36</v>
      </c>
    </row>
    <row r="117" spans="1:19" ht="18.5" thickBot="1">
      <c r="A117" s="391"/>
      <c r="B117" s="284">
        <f>+$B$22</f>
        <v>2023</v>
      </c>
      <c r="C117" s="285">
        <f>+$C$22</f>
        <v>2024</v>
      </c>
      <c r="D117" s="285">
        <f>+$D$22</f>
        <v>2025</v>
      </c>
      <c r="E117" s="285">
        <f>+$E$22</f>
        <v>2026</v>
      </c>
      <c r="F117" s="285">
        <f>+$F$22</f>
        <v>2027</v>
      </c>
      <c r="G117" s="286">
        <f>+$G$22</f>
        <v>2028</v>
      </c>
      <c r="H117" s="277" t="s">
        <v>108</v>
      </c>
      <c r="I117" s="572"/>
      <c r="J117" s="145"/>
      <c r="K117" s="254"/>
      <c r="L117" s="284">
        <f>+$B$22</f>
        <v>2023</v>
      </c>
      <c r="M117" s="285">
        <f>+$C$22</f>
        <v>2024</v>
      </c>
      <c r="N117" s="285">
        <f>+$D$22</f>
        <v>2025</v>
      </c>
      <c r="O117" s="285">
        <f>+$E$22</f>
        <v>2026</v>
      </c>
      <c r="P117" s="285">
        <f>+$F$22</f>
        <v>2027</v>
      </c>
      <c r="Q117" s="286">
        <f>+$G$22</f>
        <v>2028</v>
      </c>
      <c r="R117" s="277" t="s">
        <v>20</v>
      </c>
      <c r="S117" s="470"/>
    </row>
    <row r="118" spans="1:19">
      <c r="A118" s="4"/>
      <c r="B118" s="453"/>
      <c r="C118" s="454"/>
      <c r="D118" s="454"/>
      <c r="E118" s="454"/>
      <c r="F118" s="454"/>
      <c r="G118" s="455"/>
      <c r="H118" s="17"/>
      <c r="I118" s="145"/>
      <c r="J118" s="145"/>
      <c r="K118" s="254"/>
      <c r="L118" s="453"/>
      <c r="M118" s="454"/>
      <c r="N118" s="454"/>
      <c r="O118" s="454"/>
      <c r="P118" s="454"/>
      <c r="Q118" s="455"/>
      <c r="R118" s="278"/>
      <c r="S118" s="14"/>
    </row>
    <row r="119" spans="1:19">
      <c r="A119" s="4"/>
      <c r="B119" s="299"/>
      <c r="C119" s="300"/>
      <c r="D119" s="300"/>
      <c r="E119" s="300"/>
      <c r="F119" s="300"/>
      <c r="G119" s="301"/>
      <c r="H119" s="278"/>
      <c r="I119" s="145"/>
      <c r="J119" s="145"/>
      <c r="K119" s="254"/>
      <c r="L119" s="299"/>
      <c r="M119" s="300"/>
      <c r="N119" s="300"/>
      <c r="O119" s="300"/>
      <c r="P119" s="300"/>
      <c r="Q119" s="301"/>
      <c r="R119" s="278"/>
      <c r="S119" s="14"/>
    </row>
    <row r="120" spans="1:19">
      <c r="A120" s="4"/>
      <c r="B120" s="299"/>
      <c r="C120" s="300"/>
      <c r="D120" s="300"/>
      <c r="E120" s="300"/>
      <c r="F120" s="300"/>
      <c r="G120" s="301"/>
      <c r="H120" s="278"/>
      <c r="I120" s="145"/>
      <c r="J120" s="145"/>
      <c r="K120" s="254"/>
      <c r="L120" s="299"/>
      <c r="M120" s="300"/>
      <c r="N120" s="300"/>
      <c r="O120" s="300"/>
      <c r="P120" s="300"/>
      <c r="Q120" s="301"/>
      <c r="R120" s="278"/>
      <c r="S120" s="14"/>
    </row>
    <row r="121" spans="1:19">
      <c r="A121" s="4" t="s">
        <v>135</v>
      </c>
      <c r="B121" s="299">
        <f>SUM('DP1:DP38'!B117:B119)</f>
        <v>0</v>
      </c>
      <c r="C121" s="300">
        <f>SUM('DP1:DP38'!C117:C119)</f>
        <v>0</v>
      </c>
      <c r="D121" s="300">
        <f>SUM('DP1:DP38'!D117:D119)</f>
        <v>0</v>
      </c>
      <c r="E121" s="300">
        <f>SUM('DP1:DP38'!E117:E119)</f>
        <v>0</v>
      </c>
      <c r="F121" s="300">
        <f>SUM('DP1:DP38'!F117:F119)</f>
        <v>0</v>
      </c>
      <c r="G121" s="301">
        <f>SUM('DP1:DP38'!G117:G119)</f>
        <v>0</v>
      </c>
      <c r="H121" s="278">
        <f t="shared" ref="H121:H123" si="30">ROUND(SUM(B121:G121),0)</f>
        <v>0</v>
      </c>
      <c r="I121" s="145"/>
      <c r="J121" s="145"/>
      <c r="K121" s="254"/>
      <c r="L121" s="299">
        <f>SUM('DP1:DP38'!L117:L119)</f>
        <v>0</v>
      </c>
      <c r="M121" s="300">
        <f>SUM('DP1:DP38'!M117:M119)</f>
        <v>0</v>
      </c>
      <c r="N121" s="300">
        <f>SUM('DP1:DP38'!N117:N119)</f>
        <v>0</v>
      </c>
      <c r="O121" s="300">
        <f>SUM('DP1:DP38'!O117:O119)</f>
        <v>0</v>
      </c>
      <c r="P121" s="300">
        <f>SUM('DP1:DP38'!P117:P119)</f>
        <v>0</v>
      </c>
      <c r="Q121" s="301">
        <f>SUM('DP1:DP38'!Q117:Q119)</f>
        <v>0</v>
      </c>
      <c r="R121" s="278">
        <f t="shared" ref="R121:R123" si="31">ROUND(SUM(L121:Q121),0)</f>
        <v>0</v>
      </c>
      <c r="S121" s="14">
        <f>R121-H121</f>
        <v>0</v>
      </c>
    </row>
    <row r="122" spans="1:19">
      <c r="A122" s="4" t="s">
        <v>180</v>
      </c>
      <c r="B122" s="299">
        <f>SUM('DP1:DP38'!B120)</f>
        <v>0</v>
      </c>
      <c r="C122" s="300">
        <f>SUM('DP1:DP38'!C120)</f>
        <v>0</v>
      </c>
      <c r="D122" s="300">
        <f>SUM('DP1:DP38'!D120)</f>
        <v>0</v>
      </c>
      <c r="E122" s="300">
        <f>SUM('DP1:DP38'!E120)</f>
        <v>0</v>
      </c>
      <c r="F122" s="300">
        <f>SUM('DP1:DP38'!F120)</f>
        <v>0</v>
      </c>
      <c r="G122" s="301">
        <f>SUM('DP1:DP38'!G120)</f>
        <v>0</v>
      </c>
      <c r="H122" s="278">
        <f t="shared" si="30"/>
        <v>0</v>
      </c>
      <c r="I122" s="145"/>
      <c r="J122" s="145"/>
      <c r="K122" s="254"/>
      <c r="L122" s="299">
        <f>SUM('DP1:DP38'!L120)</f>
        <v>0</v>
      </c>
      <c r="M122" s="300">
        <f>SUM('DP1:DP38'!M120)</f>
        <v>0</v>
      </c>
      <c r="N122" s="300">
        <f>SUM('DP1:DP38'!N120)</f>
        <v>0</v>
      </c>
      <c r="O122" s="300">
        <f>SUM('DP1:DP38'!O120)</f>
        <v>0</v>
      </c>
      <c r="P122" s="300">
        <f>SUM('DP1:DP38'!P120)</f>
        <v>0</v>
      </c>
      <c r="Q122" s="301">
        <f>SUM('DP1:DP38'!Q120)</f>
        <v>0</v>
      </c>
      <c r="R122" s="278">
        <f t="shared" ref="R122" si="32">ROUND(SUM(L122:Q122),0)</f>
        <v>0</v>
      </c>
      <c r="S122" s="14">
        <f>R122-H122</f>
        <v>0</v>
      </c>
    </row>
    <row r="123" spans="1:19" ht="15" thickBot="1">
      <c r="A123" s="4" t="s">
        <v>68</v>
      </c>
      <c r="B123" s="305">
        <f>SUM('DP1:DP38'!B121)</f>
        <v>0</v>
      </c>
      <c r="C123" s="306">
        <f>SUM('DP1:DP38'!C121)</f>
        <v>0</v>
      </c>
      <c r="D123" s="306">
        <f>SUM('DP1:DP38'!D121)</f>
        <v>0</v>
      </c>
      <c r="E123" s="306">
        <f>SUM('DP1:DP38'!E121)</f>
        <v>0</v>
      </c>
      <c r="F123" s="306">
        <f>SUM('DP1:DP38'!F121)</f>
        <v>0</v>
      </c>
      <c r="G123" s="307">
        <f>SUM('DP1:DP38'!G121)</f>
        <v>0</v>
      </c>
      <c r="H123" s="51">
        <f t="shared" si="30"/>
        <v>0</v>
      </c>
      <c r="I123" s="189">
        <f>IF(H123=0,0,(H123/J123))</f>
        <v>0</v>
      </c>
      <c r="J123" s="548">
        <f>SUM('DP1:DP38'!J121)</f>
        <v>0</v>
      </c>
      <c r="K123" s="249"/>
      <c r="L123" s="305">
        <f>SUM('DP1:DP38'!L121)</f>
        <v>0</v>
      </c>
      <c r="M123" s="306">
        <f>SUM('DP1:DP38'!M121)</f>
        <v>0</v>
      </c>
      <c r="N123" s="306">
        <f>SUM('DP1:DP38'!N121)</f>
        <v>0</v>
      </c>
      <c r="O123" s="306">
        <f>SUM('DP1:DP38'!O121)</f>
        <v>0</v>
      </c>
      <c r="P123" s="306">
        <f>SUM('DP1:DP38'!P121)</f>
        <v>0</v>
      </c>
      <c r="Q123" s="307">
        <f>SUM('DP1:DP38'!Q121)</f>
        <v>0</v>
      </c>
      <c r="R123" s="18">
        <f t="shared" si="31"/>
        <v>0</v>
      </c>
      <c r="S123" s="15">
        <f>R123-H123</f>
        <v>0</v>
      </c>
    </row>
    <row r="124" spans="1:19" ht="16" thickBot="1">
      <c r="A124" s="11" t="s">
        <v>64</v>
      </c>
      <c r="B124" s="160"/>
      <c r="C124" s="160"/>
      <c r="D124" s="160"/>
      <c r="E124" s="160"/>
      <c r="F124" s="160"/>
      <c r="G124" s="160"/>
      <c r="H124" s="264">
        <f>SUM(H118:H123)</f>
        <v>0</v>
      </c>
      <c r="I124" s="258" t="str">
        <f>IF(H123=0,"",IF(I123&lt;=25%,"Rijksbijdrage is maximaal 25% en dus akkoord","Rijksbijdrage is groter dan 25%; NIET TOEGESTAAN"))</f>
        <v/>
      </c>
      <c r="K124" s="245"/>
      <c r="L124" s="382">
        <f t="shared" ref="L124:S124" si="33">SUM(L118:L123)</f>
        <v>0</v>
      </c>
      <c r="M124" s="383">
        <f t="shared" si="33"/>
        <v>0</v>
      </c>
      <c r="N124" s="383">
        <f t="shared" si="33"/>
        <v>0</v>
      </c>
      <c r="O124" s="383">
        <f t="shared" si="33"/>
        <v>0</v>
      </c>
      <c r="P124" s="383">
        <f t="shared" si="33"/>
        <v>0</v>
      </c>
      <c r="Q124" s="384">
        <f t="shared" si="33"/>
        <v>0</v>
      </c>
      <c r="R124" s="264">
        <f t="shared" si="33"/>
        <v>0</v>
      </c>
      <c r="S124" s="72">
        <f t="shared" si="33"/>
        <v>0</v>
      </c>
    </row>
    <row r="125" spans="1:19" ht="16" thickBot="1">
      <c r="A125" s="155" t="s">
        <v>106</v>
      </c>
      <c r="B125" s="160"/>
      <c r="C125" s="160"/>
      <c r="D125" s="160"/>
      <c r="E125" s="160"/>
      <c r="F125" s="160"/>
      <c r="G125" s="160"/>
      <c r="H125" s="156">
        <f>+H$84-H$124</f>
        <v>0</v>
      </c>
      <c r="I125" s="378" t="str">
        <f>IF(OR('DP1'!I121&gt;25%,'DP2'!I121&gt;25%,'DP3'!I121&gt;25%,'DP4'!I121&gt;25%,'DP5'!I121&gt;25%,'DP6'!I121&gt;25%,'DP7'!I121&gt;25%,'DP8'!I121&gt;25%,'DP9'!I121&gt;25%,'DP10'!I121&gt;25%,'DP11'!I121&gt;25%,'DP12'!I121&gt;25%,'DP13'!I121&gt;25%,'DP14'!I121&gt;25%,'DP15'!I121&gt;25%,'DP16'!I121&gt;25%,'DP17'!I121&gt;25%,'DP18'!I121&gt;25%,'DP19'!I121&gt;25%,'DP20'!I121&gt;25%,'DP21'!I121&gt;25%,'DP22'!I121&gt;25%,'DP23'!I121&gt;25%,'DP24'!I121&gt;25%,'DP25'!I121&gt;25%,'DP26'!I121&gt;25%,'DP27'!I121&gt;25%,'DP28'!I121&gt;25%,'DP29'!I121&gt;25%,'DP30'!I121&gt;25%,'DP31'!I121&gt;25%,'DP32'!I121&gt;25%,'DP33'!I121&gt;25%,'DP34'!I121&gt;25%,'DP35'!I121&gt;25%,'DP36'!I121&gt;25%,'DP37'!I121&gt;25%,'DP38'!I121&gt;25%),"Eén of meer deelprojecten &gt;25% --&gt; checken","")</f>
        <v/>
      </c>
      <c r="K125" s="245"/>
      <c r="L125" s="145"/>
      <c r="M125" s="145"/>
      <c r="N125" s="145"/>
      <c r="O125" s="145"/>
      <c r="P125" s="12"/>
      <c r="Q125" s="78"/>
      <c r="R125" s="156">
        <f>+R84-R124</f>
        <v>0</v>
      </c>
      <c r="S125" s="149"/>
    </row>
    <row r="126" spans="1:19" ht="15.5">
      <c r="A126" s="11"/>
      <c r="B126" s="160"/>
      <c r="C126" s="160"/>
      <c r="D126" s="160"/>
      <c r="E126" s="160"/>
      <c r="F126" s="160"/>
      <c r="G126" s="160"/>
      <c r="H126" s="160"/>
      <c r="K126" s="245"/>
      <c r="L126" s="194"/>
      <c r="M126" s="145"/>
      <c r="N126" s="145"/>
      <c r="O126" s="145"/>
      <c r="P126" s="12"/>
      <c r="Q126" s="78"/>
      <c r="R126" s="78"/>
      <c r="S126" s="149"/>
    </row>
    <row r="127" spans="1:19" ht="16" thickBot="1">
      <c r="A127" s="192" t="s">
        <v>136</v>
      </c>
      <c r="B127" s="362"/>
      <c r="C127" s="362"/>
      <c r="D127" s="362"/>
      <c r="E127" s="362"/>
      <c r="F127" s="362"/>
      <c r="G127" s="362"/>
      <c r="H127" s="160"/>
      <c r="K127" s="245"/>
      <c r="L127" s="194"/>
      <c r="M127" s="145"/>
      <c r="N127" s="465" t="s">
        <v>136</v>
      </c>
      <c r="O127" s="145"/>
      <c r="Q127" s="78"/>
      <c r="R127" s="78"/>
      <c r="S127" s="149"/>
    </row>
    <row r="128" spans="1:19" ht="15.5">
      <c r="A128" s="11" t="s">
        <v>29</v>
      </c>
      <c r="B128" s="160"/>
      <c r="C128" s="160"/>
      <c r="D128" s="160"/>
      <c r="E128" s="160"/>
      <c r="F128" s="160"/>
      <c r="G128" s="160"/>
      <c r="H128" s="195">
        <f>SUM('DP1:DP38'!H126)+SUM('DP1:DP38'!H130)</f>
        <v>0</v>
      </c>
      <c r="I128" s="448"/>
      <c r="J128" s="165"/>
      <c r="K128" s="255"/>
      <c r="L128" s="194"/>
      <c r="M128" s="145"/>
      <c r="N128" s="74" t="s">
        <v>29</v>
      </c>
      <c r="O128" s="145"/>
      <c r="P128" s="79"/>
      <c r="Q128" s="197"/>
      <c r="R128" s="195">
        <f>SUM('DP1:DP38'!R126)+SUM('DP1:DP38'!R130)</f>
        <v>0</v>
      </c>
      <c r="S128" s="210"/>
    </row>
    <row r="129" spans="1:19" ht="16" thickBot="1">
      <c r="A129" s="113" t="s">
        <v>154</v>
      </c>
      <c r="B129" s="160"/>
      <c r="C129" s="160"/>
      <c r="D129" s="160"/>
      <c r="E129" s="160"/>
      <c r="F129" s="160"/>
      <c r="G129" s="160"/>
      <c r="H129" s="196">
        <f>SUM('DP1:DP38'!H127)+SUM('DP1:DP38'!H131)</f>
        <v>0</v>
      </c>
      <c r="I129" s="448"/>
      <c r="J129" s="165"/>
      <c r="K129" s="255"/>
      <c r="L129" s="194"/>
      <c r="M129" s="145"/>
      <c r="N129" s="74" t="str">
        <f>+A129</f>
        <v>Bijdrage Provincie Noord-Brabant DHZ</v>
      </c>
      <c r="O129" s="145"/>
      <c r="P129" s="79"/>
      <c r="Q129" s="198"/>
      <c r="R129" s="206">
        <f>SUM('DP1:DP38'!R127)+SUM('DP1:DP38'!R131)</f>
        <v>0</v>
      </c>
      <c r="S129" s="211"/>
    </row>
    <row r="130" spans="1:19" ht="15.5">
      <c r="A130" s="113"/>
      <c r="B130" s="160"/>
      <c r="C130" s="160"/>
      <c r="D130" s="160"/>
      <c r="E130" s="160"/>
      <c r="F130" s="160"/>
      <c r="G130" s="160"/>
      <c r="H130" s="70"/>
      <c r="I130" s="377"/>
      <c r="J130" s="165"/>
      <c r="K130" s="255"/>
      <c r="L130" s="194"/>
      <c r="M130" s="145"/>
      <c r="N130" s="145"/>
      <c r="O130" s="145"/>
      <c r="P130" s="79"/>
      <c r="Q130" s="198"/>
      <c r="R130" s="199"/>
      <c r="S130" s="211"/>
    </row>
    <row r="131" spans="1:19" ht="15.5">
      <c r="A131" s="445"/>
      <c r="B131" s="140"/>
      <c r="C131" s="140"/>
      <c r="D131" s="140"/>
      <c r="E131" s="140"/>
      <c r="F131" s="140"/>
      <c r="G131" s="140"/>
      <c r="H131" s="140"/>
      <c r="I131" s="446"/>
      <c r="J131" s="165"/>
      <c r="K131" s="255"/>
      <c r="L131" s="194"/>
      <c r="M131" s="146"/>
      <c r="N131" s="449"/>
      <c r="O131" s="146"/>
      <c r="P131" s="143"/>
      <c r="Q131" s="450"/>
      <c r="R131" s="140"/>
      <c r="S131" s="211"/>
    </row>
    <row r="132" spans="1:19" ht="15.5">
      <c r="A132" s="144"/>
      <c r="B132" s="140"/>
      <c r="C132" s="140"/>
      <c r="D132" s="140"/>
      <c r="E132" s="140"/>
      <c r="F132" s="140"/>
      <c r="G132" s="140"/>
      <c r="H132" s="140"/>
      <c r="I132" s="447"/>
      <c r="J132" s="165"/>
      <c r="K132" s="255"/>
      <c r="M132" s="146"/>
      <c r="N132" s="451"/>
      <c r="O132" s="143"/>
      <c r="P132" s="153"/>
      <c r="Q132" s="143"/>
      <c r="R132" s="139"/>
      <c r="S132" s="375" t="str">
        <f>IF(AND(R127="ja",R132&lt;&gt;0),"Let op dat hier niets is ingevuld","")</f>
        <v/>
      </c>
    </row>
    <row r="133" spans="1:19" ht="15.5">
      <c r="A133" s="144"/>
      <c r="B133" s="140"/>
      <c r="C133" s="140"/>
      <c r="D133" s="140"/>
      <c r="E133" s="140"/>
      <c r="F133" s="140"/>
      <c r="G133" s="140"/>
      <c r="H133" s="140"/>
      <c r="I133" s="447"/>
      <c r="J133" s="165"/>
      <c r="K133" s="255"/>
      <c r="M133" s="146"/>
      <c r="N133" s="451"/>
      <c r="O133" s="143"/>
      <c r="P133" s="153"/>
      <c r="Q133" s="143"/>
      <c r="R133" s="139"/>
      <c r="S133" s="375" t="str">
        <f>IF(AND(R127="ja",R133&lt;&gt;0),"Let op dat hier niets is ingevuld","")</f>
        <v/>
      </c>
    </row>
    <row r="134" spans="1:19" ht="15.5">
      <c r="A134" s="144"/>
      <c r="B134" s="140"/>
      <c r="C134" s="140"/>
      <c r="D134" s="140"/>
      <c r="E134" s="140"/>
      <c r="F134" s="140"/>
      <c r="G134" s="140"/>
      <c r="H134" s="140"/>
      <c r="I134" s="447"/>
      <c r="J134" s="165"/>
      <c r="K134" s="255"/>
      <c r="M134" s="146"/>
      <c r="N134" s="146"/>
      <c r="O134" s="146"/>
      <c r="P134" s="153"/>
      <c r="Q134" s="450"/>
      <c r="R134" s="139"/>
      <c r="S134" s="375" t="str">
        <f>IF(AND(Q127="nee",Q134&lt;&gt;Q125),"Let op! Geen sluitende begroting","")</f>
        <v/>
      </c>
    </row>
    <row r="135" spans="1:19" ht="16" thickBot="1">
      <c r="A135" s="20"/>
      <c r="B135" s="21"/>
      <c r="C135" s="21"/>
      <c r="D135" s="21"/>
      <c r="E135" s="21"/>
      <c r="F135" s="21"/>
      <c r="G135" s="21"/>
      <c r="H135" s="21"/>
      <c r="I135" s="190"/>
      <c r="J135" s="190"/>
      <c r="K135" s="256"/>
      <c r="L135" s="191"/>
      <c r="M135" s="22"/>
      <c r="N135" s="22"/>
      <c r="O135" s="22"/>
      <c r="P135" s="137"/>
      <c r="Q135" s="137"/>
      <c r="R135" s="138"/>
      <c r="S135" s="376"/>
    </row>
    <row r="137" spans="1:19" ht="15" thickBot="1"/>
    <row r="138" spans="1:19" ht="30" thickBot="1">
      <c r="A138" s="26" t="s">
        <v>22</v>
      </c>
      <c r="B138" s="27" t="str">
        <f>IF($B$14="","",$B$14)</f>
        <v/>
      </c>
      <c r="C138" s="28"/>
      <c r="D138" s="28"/>
      <c r="E138" s="28"/>
      <c r="F138" s="28"/>
      <c r="G138" s="28"/>
      <c r="H138" s="28"/>
      <c r="I138" s="28"/>
      <c r="J138" s="28"/>
      <c r="K138" s="28"/>
      <c r="L138" s="28"/>
      <c r="M138" s="29"/>
    </row>
    <row r="139" spans="1:19" ht="23">
      <c r="A139" s="84"/>
      <c r="B139" s="85" t="s">
        <v>23</v>
      </c>
      <c r="C139" s="85"/>
      <c r="D139" s="86"/>
      <c r="E139" s="86"/>
      <c r="F139" s="86"/>
      <c r="G139" s="86"/>
      <c r="H139" s="85" t="s">
        <v>34</v>
      </c>
      <c r="I139" s="87"/>
      <c r="J139" s="87"/>
      <c r="K139" s="87"/>
      <c r="L139" s="87"/>
      <c r="M139" s="88"/>
    </row>
    <row r="140" spans="1:19" ht="16" thickBot="1">
      <c r="A140" s="33"/>
      <c r="B140" s="34"/>
      <c r="C140" s="34"/>
      <c r="D140" s="34"/>
      <c r="E140" s="34"/>
      <c r="F140" s="34"/>
      <c r="H140" s="35"/>
      <c r="I140" s="35"/>
      <c r="J140" s="35"/>
      <c r="K140" s="35"/>
      <c r="L140" s="35"/>
      <c r="M140" s="5"/>
    </row>
    <row r="141" spans="1:19" ht="16" thickBot="1">
      <c r="A141" s="52" t="s">
        <v>21</v>
      </c>
      <c r="B141" s="37" t="s">
        <v>2</v>
      </c>
      <c r="C141" s="38"/>
      <c r="D141" s="38" t="s">
        <v>5</v>
      </c>
      <c r="E141" s="38" t="s">
        <v>3</v>
      </c>
      <c r="F141" s="67" t="s">
        <v>4</v>
      </c>
      <c r="H141" s="39" t="s">
        <v>2</v>
      </c>
      <c r="I141" s="40" t="s">
        <v>5</v>
      </c>
      <c r="J141" s="40"/>
      <c r="K141" s="40"/>
      <c r="L141" s="41" t="s">
        <v>3</v>
      </c>
      <c r="M141" s="5"/>
    </row>
    <row r="142" spans="1:19">
      <c r="A142" s="8"/>
      <c r="B142" s="64"/>
      <c r="C142" s="65"/>
      <c r="D142" s="65"/>
      <c r="E142" s="65"/>
      <c r="F142" s="32"/>
      <c r="H142" s="44"/>
      <c r="I142" s="45"/>
      <c r="J142" s="45"/>
      <c r="K142" s="45"/>
      <c r="L142" s="46"/>
      <c r="M142" s="5"/>
    </row>
    <row r="143" spans="1:19">
      <c r="A143" s="176" t="s">
        <v>91</v>
      </c>
      <c r="B143" s="42">
        <f>H24</f>
        <v>0</v>
      </c>
      <c r="C143" s="43"/>
      <c r="D143" s="43">
        <f>R24</f>
        <v>0</v>
      </c>
      <c r="E143" s="68">
        <f>B143-D143</f>
        <v>0</v>
      </c>
      <c r="F143" s="5" t="str">
        <f>IF(I24=0,"",I24)</f>
        <v>HA</v>
      </c>
      <c r="H143" s="47">
        <f>H57</f>
        <v>0</v>
      </c>
      <c r="I143" s="16">
        <f>R57</f>
        <v>0</v>
      </c>
      <c r="J143" s="16"/>
      <c r="K143" s="16"/>
      <c r="L143" s="13">
        <f>H143-I143</f>
        <v>0</v>
      </c>
      <c r="M143" s="5"/>
    </row>
    <row r="144" spans="1:19">
      <c r="A144" s="176" t="s">
        <v>90</v>
      </c>
      <c r="B144" s="42">
        <f>H25</f>
        <v>0</v>
      </c>
      <c r="C144" s="43"/>
      <c r="D144" s="43">
        <f>R25</f>
        <v>0</v>
      </c>
      <c r="E144" s="68">
        <f>B144-D144</f>
        <v>0</v>
      </c>
      <c r="F144" s="5" t="str">
        <f>IF(I25=0,"",I25)</f>
        <v>KM</v>
      </c>
      <c r="H144" s="47">
        <f>H58</f>
        <v>0</v>
      </c>
      <c r="I144" s="16">
        <f>R58</f>
        <v>0</v>
      </c>
      <c r="J144" s="16"/>
      <c r="K144" s="16"/>
      <c r="L144" s="13">
        <f t="shared" ref="L144:L148" si="34">H144-I144</f>
        <v>0</v>
      </c>
      <c r="M144" s="5"/>
    </row>
    <row r="145" spans="1:13">
      <c r="A145" s="176" t="s">
        <v>92</v>
      </c>
      <c r="B145" s="42">
        <f>H26</f>
        <v>0</v>
      </c>
      <c r="C145" s="43"/>
      <c r="D145" s="43">
        <f>R26</f>
        <v>0</v>
      </c>
      <c r="E145" s="68">
        <f>B145-D145</f>
        <v>0</v>
      </c>
      <c r="F145" s="5" t="str">
        <f>IF(I26=0,"",I26)</f>
        <v>STUKS</v>
      </c>
      <c r="H145" s="47">
        <f>H59</f>
        <v>0</v>
      </c>
      <c r="I145" s="16">
        <f>R59</f>
        <v>0</v>
      </c>
      <c r="J145" s="16"/>
      <c r="K145" s="16"/>
      <c r="L145" s="13">
        <f t="shared" si="34"/>
        <v>0</v>
      </c>
      <c r="M145" s="5"/>
    </row>
    <row r="146" spans="1:13">
      <c r="A146" s="6" t="s">
        <v>171</v>
      </c>
      <c r="B146" s="42"/>
      <c r="C146" s="43"/>
      <c r="D146" s="43"/>
      <c r="E146" s="68"/>
      <c r="F146" s="5"/>
      <c r="H146" s="47"/>
      <c r="I146" s="16"/>
      <c r="J146" s="16"/>
      <c r="K146" s="16"/>
      <c r="L146" s="13"/>
      <c r="M146" s="5"/>
    </row>
    <row r="147" spans="1:13">
      <c r="A147" s="176"/>
      <c r="B147" s="42"/>
      <c r="C147" s="43"/>
      <c r="D147" s="43"/>
      <c r="E147" s="68"/>
      <c r="F147" s="5"/>
      <c r="H147" s="47"/>
      <c r="I147" s="16"/>
      <c r="J147" s="16"/>
      <c r="K147" s="16"/>
      <c r="L147" s="13"/>
      <c r="M147" s="5"/>
    </row>
    <row r="148" spans="1:13">
      <c r="A148" s="225" t="s">
        <v>86</v>
      </c>
      <c r="B148" s="42">
        <f>H29</f>
        <v>0</v>
      </c>
      <c r="C148" s="43"/>
      <c r="D148" s="43">
        <f>R29</f>
        <v>0</v>
      </c>
      <c r="E148" s="68">
        <f>B148-D148</f>
        <v>0</v>
      </c>
      <c r="F148" s="5" t="str">
        <f>IF(I29=0,"",I29)</f>
        <v>HA</v>
      </c>
      <c r="H148" s="47">
        <f>H63</f>
        <v>0</v>
      </c>
      <c r="I148" s="16">
        <f>R63</f>
        <v>0</v>
      </c>
      <c r="J148" s="16"/>
      <c r="K148" s="16"/>
      <c r="L148" s="13">
        <f t="shared" si="34"/>
        <v>0</v>
      </c>
      <c r="M148" s="5"/>
    </row>
    <row r="149" spans="1:13">
      <c r="A149" s="225"/>
      <c r="B149" s="42"/>
      <c r="C149" s="43"/>
      <c r="D149" s="43"/>
      <c r="E149" s="68"/>
      <c r="F149" s="5"/>
      <c r="H149" s="47"/>
      <c r="I149" s="16"/>
      <c r="J149" s="16"/>
      <c r="K149" s="16"/>
      <c r="L149" s="13"/>
      <c r="M149" s="5"/>
    </row>
    <row r="150" spans="1:13">
      <c r="A150" s="173" t="s">
        <v>87</v>
      </c>
      <c r="B150" s="42"/>
      <c r="C150" s="43"/>
      <c r="D150" s="43"/>
      <c r="E150" s="68"/>
      <c r="F150" s="5"/>
      <c r="H150" s="47"/>
      <c r="I150" s="16"/>
      <c r="J150" s="16"/>
      <c r="K150" s="16"/>
      <c r="L150" s="13"/>
      <c r="M150" s="5"/>
    </row>
    <row r="151" spans="1:13">
      <c r="A151" s="225" t="s">
        <v>85</v>
      </c>
      <c r="B151" s="42">
        <f>H32</f>
        <v>0</v>
      </c>
      <c r="C151" s="43"/>
      <c r="D151" s="43">
        <f>R32</f>
        <v>0</v>
      </c>
      <c r="E151" s="68">
        <f>B151-D151</f>
        <v>0</v>
      </c>
      <c r="F151" s="5" t="str">
        <f>IF(I32=0,"",I32)</f>
        <v>HA</v>
      </c>
      <c r="H151" s="47">
        <f>H67</f>
        <v>0</v>
      </c>
      <c r="I151" s="16">
        <f>R67</f>
        <v>0</v>
      </c>
      <c r="J151" s="16"/>
      <c r="K151" s="16"/>
      <c r="L151" s="13">
        <f t="shared" ref="L151:L166" si="35">H151-I151</f>
        <v>0</v>
      </c>
      <c r="M151" s="5"/>
    </row>
    <row r="152" spans="1:13">
      <c r="A152" s="225" t="s">
        <v>84</v>
      </c>
      <c r="B152" s="42">
        <f>H33</f>
        <v>0</v>
      </c>
      <c r="C152" s="43"/>
      <c r="D152" s="43">
        <f>R33</f>
        <v>0</v>
      </c>
      <c r="E152" s="68">
        <f>B152-D152</f>
        <v>0</v>
      </c>
      <c r="F152" s="5" t="str">
        <f>IF(I33=0,"",I33)</f>
        <v>HA</v>
      </c>
      <c r="H152" s="47">
        <f>H68</f>
        <v>0</v>
      </c>
      <c r="I152" s="16">
        <f>R68</f>
        <v>0</v>
      </c>
      <c r="J152" s="16"/>
      <c r="K152" s="16"/>
      <c r="L152" s="13">
        <f t="shared" si="35"/>
        <v>0</v>
      </c>
      <c r="M152" s="5"/>
    </row>
    <row r="153" spans="1:13">
      <c r="A153" s="173" t="s">
        <v>82</v>
      </c>
      <c r="B153" s="42">
        <f>H34</f>
        <v>0</v>
      </c>
      <c r="C153" s="43"/>
      <c r="D153" s="43">
        <f>R34</f>
        <v>0</v>
      </c>
      <c r="E153" s="68">
        <f>B153-D153</f>
        <v>0</v>
      </c>
      <c r="F153" s="5" t="str">
        <f>IF(I34=0,"",I34)</f>
        <v>HA</v>
      </c>
      <c r="H153" s="47">
        <f>H69</f>
        <v>0</v>
      </c>
      <c r="I153" s="16">
        <f>R69</f>
        <v>0</v>
      </c>
      <c r="J153" s="16"/>
      <c r="K153" s="16"/>
      <c r="L153" s="13">
        <f t="shared" si="35"/>
        <v>0</v>
      </c>
      <c r="M153" s="5"/>
    </row>
    <row r="154" spans="1:13">
      <c r="A154" s="173" t="s">
        <v>81</v>
      </c>
      <c r="B154" s="42">
        <f>H35</f>
        <v>0</v>
      </c>
      <c r="C154" s="43"/>
      <c r="D154" s="43">
        <f>R35</f>
        <v>0</v>
      </c>
      <c r="E154" s="68">
        <f>B154-D154</f>
        <v>0</v>
      </c>
      <c r="F154" s="5" t="str">
        <f>IF(I35=0,"",I35)</f>
        <v>HA</v>
      </c>
      <c r="H154" s="47">
        <f>H70</f>
        <v>0</v>
      </c>
      <c r="I154" s="16">
        <f>R70</f>
        <v>0</v>
      </c>
      <c r="J154" s="16"/>
      <c r="K154" s="16"/>
      <c r="L154" s="13">
        <f t="shared" si="35"/>
        <v>0</v>
      </c>
      <c r="M154" s="5"/>
    </row>
    <row r="155" spans="1:13">
      <c r="A155" s="173"/>
      <c r="B155" s="42"/>
      <c r="C155" s="43"/>
      <c r="D155" s="43"/>
      <c r="E155" s="68"/>
      <c r="F155" s="5"/>
      <c r="H155" s="47"/>
      <c r="I155" s="16"/>
      <c r="J155" s="16"/>
      <c r="K155" s="16"/>
      <c r="L155" s="13"/>
      <c r="M155" s="5"/>
    </row>
    <row r="156" spans="1:13" s="9" customFormat="1" ht="15.5">
      <c r="A156" s="225" t="s">
        <v>88</v>
      </c>
      <c r="B156" s="42"/>
      <c r="C156" s="43"/>
      <c r="D156" s="43"/>
      <c r="E156" s="68"/>
      <c r="F156" s="5"/>
      <c r="G156"/>
      <c r="H156" s="47"/>
      <c r="I156" s="16"/>
      <c r="J156" s="16"/>
      <c r="K156" s="16"/>
      <c r="L156" s="13"/>
      <c r="M156" s="5"/>
    </row>
    <row r="157" spans="1:13">
      <c r="A157" s="225" t="s">
        <v>73</v>
      </c>
      <c r="B157" s="42">
        <f t="shared" ref="B157:B162" si="36">H38</f>
        <v>0</v>
      </c>
      <c r="C157" s="43"/>
      <c r="D157" s="43">
        <f t="shared" ref="D157:D162" si="37">R38</f>
        <v>0</v>
      </c>
      <c r="E157" s="68">
        <f t="shared" ref="E157:E162" si="38">B157-D157</f>
        <v>0</v>
      </c>
      <c r="F157" s="5" t="str">
        <f t="shared" ref="F157:F162" si="39">IF(I38=0,"",I38)</f>
        <v>HA</v>
      </c>
      <c r="H157" s="47">
        <f t="shared" ref="H157:H162" si="40">H73</f>
        <v>0</v>
      </c>
      <c r="I157" s="16">
        <f t="shared" ref="I157:I162" si="41">R73</f>
        <v>0</v>
      </c>
      <c r="J157" s="16"/>
      <c r="K157" s="16"/>
      <c r="L157" s="13">
        <f t="shared" si="35"/>
        <v>0</v>
      </c>
      <c r="M157" s="5"/>
    </row>
    <row r="158" spans="1:13" s="9" customFormat="1" ht="15.5">
      <c r="A158" s="225" t="s">
        <v>74</v>
      </c>
      <c r="B158" s="42">
        <f t="shared" si="36"/>
        <v>0</v>
      </c>
      <c r="C158" s="43"/>
      <c r="D158" s="43">
        <f t="shared" si="37"/>
        <v>0</v>
      </c>
      <c r="E158" s="68">
        <f t="shared" si="38"/>
        <v>0</v>
      </c>
      <c r="F158" s="5" t="str">
        <f t="shared" si="39"/>
        <v>HA</v>
      </c>
      <c r="G158"/>
      <c r="H158" s="47">
        <f t="shared" si="40"/>
        <v>0</v>
      </c>
      <c r="I158" s="16">
        <f t="shared" si="41"/>
        <v>0</v>
      </c>
      <c r="J158" s="16"/>
      <c r="K158" s="16"/>
      <c r="L158" s="13">
        <f t="shared" si="35"/>
        <v>0</v>
      </c>
      <c r="M158" s="5"/>
    </row>
    <row r="159" spans="1:13" s="9" customFormat="1" ht="15.5">
      <c r="A159" s="225" t="s">
        <v>75</v>
      </c>
      <c r="B159" s="42">
        <f t="shared" si="36"/>
        <v>0</v>
      </c>
      <c r="C159" s="43"/>
      <c r="D159" s="43">
        <f t="shared" si="37"/>
        <v>0</v>
      </c>
      <c r="E159" s="68">
        <f t="shared" si="38"/>
        <v>0</v>
      </c>
      <c r="F159" s="5" t="str">
        <f t="shared" si="39"/>
        <v>HA</v>
      </c>
      <c r="G159"/>
      <c r="H159" s="47">
        <f t="shared" si="40"/>
        <v>0</v>
      </c>
      <c r="I159" s="16">
        <f t="shared" si="41"/>
        <v>0</v>
      </c>
      <c r="J159" s="16"/>
      <c r="K159" s="16"/>
      <c r="L159" s="13">
        <f t="shared" si="35"/>
        <v>0</v>
      </c>
      <c r="M159" s="5"/>
    </row>
    <row r="160" spans="1:13" s="9" customFormat="1" ht="15.5">
      <c r="A160" s="225" t="s">
        <v>76</v>
      </c>
      <c r="B160" s="42">
        <f t="shared" si="36"/>
        <v>0</v>
      </c>
      <c r="C160" s="43"/>
      <c r="D160" s="43">
        <f t="shared" si="37"/>
        <v>0</v>
      </c>
      <c r="E160" s="68">
        <f t="shared" si="38"/>
        <v>0</v>
      </c>
      <c r="F160" s="5" t="str">
        <f t="shared" si="39"/>
        <v>STUKS</v>
      </c>
      <c r="G160"/>
      <c r="H160" s="47">
        <f t="shared" si="40"/>
        <v>0</v>
      </c>
      <c r="I160" s="16">
        <f t="shared" si="41"/>
        <v>0</v>
      </c>
      <c r="J160" s="16"/>
      <c r="K160" s="16"/>
      <c r="L160" s="13">
        <f t="shared" si="35"/>
        <v>0</v>
      </c>
      <c r="M160" s="5"/>
    </row>
    <row r="161" spans="1:13" s="24" customFormat="1" ht="15.5">
      <c r="A161" s="225" t="s">
        <v>77</v>
      </c>
      <c r="B161" s="42">
        <f t="shared" si="36"/>
        <v>0</v>
      </c>
      <c r="C161" s="43"/>
      <c r="D161" s="43">
        <f t="shared" si="37"/>
        <v>0</v>
      </c>
      <c r="E161" s="68">
        <f t="shared" si="38"/>
        <v>0</v>
      </c>
      <c r="F161" s="5" t="str">
        <f t="shared" si="39"/>
        <v>M3</v>
      </c>
      <c r="G161"/>
      <c r="H161" s="47">
        <f t="shared" si="40"/>
        <v>0</v>
      </c>
      <c r="I161" s="16">
        <f t="shared" si="41"/>
        <v>0</v>
      </c>
      <c r="J161" s="16"/>
      <c r="K161" s="16"/>
      <c r="L161" s="13">
        <f t="shared" si="35"/>
        <v>0</v>
      </c>
      <c r="M161" s="5"/>
    </row>
    <row r="162" spans="1:13" s="19" customFormat="1">
      <c r="A162" s="225" t="s">
        <v>78</v>
      </c>
      <c r="B162" s="42">
        <f t="shared" si="36"/>
        <v>0</v>
      </c>
      <c r="C162" s="43"/>
      <c r="D162" s="43">
        <f t="shared" si="37"/>
        <v>0</v>
      </c>
      <c r="E162" s="68">
        <f t="shared" si="38"/>
        <v>0</v>
      </c>
      <c r="F162" s="5" t="str">
        <f t="shared" si="39"/>
        <v>M3</v>
      </c>
      <c r="G162"/>
      <c r="H162" s="47">
        <f t="shared" si="40"/>
        <v>0</v>
      </c>
      <c r="I162" s="16">
        <f t="shared" si="41"/>
        <v>0</v>
      </c>
      <c r="J162" s="16"/>
      <c r="K162" s="16"/>
      <c r="L162" s="13">
        <f t="shared" si="35"/>
        <v>0</v>
      </c>
      <c r="M162" s="5"/>
    </row>
    <row r="163" spans="1:13" s="19" customFormat="1">
      <c r="A163" s="225"/>
      <c r="B163" s="42"/>
      <c r="C163" s="43"/>
      <c r="D163" s="43"/>
      <c r="E163" s="68"/>
      <c r="F163" s="5"/>
      <c r="G163"/>
      <c r="H163" s="47"/>
      <c r="I163" s="16"/>
      <c r="J163" s="16"/>
      <c r="K163" s="16"/>
      <c r="L163" s="13"/>
      <c r="M163" s="5"/>
    </row>
    <row r="164" spans="1:13">
      <c r="A164" s="225" t="s">
        <v>89</v>
      </c>
      <c r="B164" s="42"/>
      <c r="C164" s="43"/>
      <c r="D164" s="43"/>
      <c r="E164" s="68"/>
      <c r="F164" s="5"/>
      <c r="H164" s="47"/>
      <c r="I164" s="16"/>
      <c r="J164" s="16"/>
      <c r="K164" s="16"/>
      <c r="L164" s="13"/>
      <c r="M164" s="5"/>
    </row>
    <row r="165" spans="1:13">
      <c r="A165" s="225" t="s">
        <v>79</v>
      </c>
      <c r="B165" s="42">
        <f>H46</f>
        <v>0</v>
      </c>
      <c r="C165" s="43"/>
      <c r="D165" s="43">
        <f>R46</f>
        <v>0</v>
      </c>
      <c r="E165" s="68">
        <f>B165-D165</f>
        <v>0</v>
      </c>
      <c r="F165" s="5" t="str">
        <f>IF(I46=0,"",I46)</f>
        <v>HA</v>
      </c>
      <c r="H165" s="47">
        <f>H81</f>
        <v>0</v>
      </c>
      <c r="I165" s="16">
        <f>R81</f>
        <v>0</v>
      </c>
      <c r="J165" s="16"/>
      <c r="K165" s="16"/>
      <c r="L165" s="13">
        <f t="shared" si="35"/>
        <v>0</v>
      </c>
      <c r="M165" s="5"/>
    </row>
    <row r="166" spans="1:13" ht="15" thickBot="1">
      <c r="A166" s="229" t="s">
        <v>80</v>
      </c>
      <c r="B166" s="48">
        <f>H47</f>
        <v>0</v>
      </c>
      <c r="C166" s="7"/>
      <c r="D166" s="7">
        <f>R47</f>
        <v>0</v>
      </c>
      <c r="E166" s="69">
        <f>B166-D166</f>
        <v>0</v>
      </c>
      <c r="F166" s="66" t="s">
        <v>6</v>
      </c>
      <c r="H166" s="49">
        <f>H82</f>
        <v>0</v>
      </c>
      <c r="I166" s="50">
        <f>R82</f>
        <v>0</v>
      </c>
      <c r="J166" s="50"/>
      <c r="K166" s="50"/>
      <c r="L166" s="51">
        <f t="shared" si="35"/>
        <v>0</v>
      </c>
      <c r="M166" s="5"/>
    </row>
    <row r="167" spans="1:13" ht="15" thickBot="1">
      <c r="A167" s="4"/>
      <c r="B167" s="43"/>
      <c r="C167" s="43"/>
      <c r="D167" s="43"/>
      <c r="H167" s="16"/>
      <c r="I167" s="16"/>
      <c r="J167" s="16"/>
      <c r="K167" s="16"/>
      <c r="L167" s="16"/>
      <c r="M167" s="5"/>
    </row>
    <row r="168" spans="1:13" ht="15.5">
      <c r="A168" s="98" t="s">
        <v>166</v>
      </c>
      <c r="E168" s="9"/>
      <c r="F168" s="9"/>
      <c r="G168" s="9"/>
      <c r="H168" s="71">
        <f>SUM(H143:H166)</f>
        <v>0</v>
      </c>
      <c r="I168" s="70">
        <f>SUM(I143:I166)</f>
        <v>0</v>
      </c>
      <c r="J168" s="70"/>
      <c r="K168" s="70"/>
      <c r="L168" s="99">
        <f>SUM(L143:L166)</f>
        <v>0</v>
      </c>
      <c r="M168" s="53"/>
    </row>
    <row r="169" spans="1:13" ht="15.5">
      <c r="A169" s="3" t="s">
        <v>10</v>
      </c>
      <c r="F169" s="79"/>
      <c r="G169" s="157"/>
      <c r="H169" s="100">
        <f>+H97-H96+H110-H109+H124-H123</f>
        <v>0</v>
      </c>
      <c r="I169" s="101">
        <f>+R97-R96+R110-R109+R124-R123</f>
        <v>0</v>
      </c>
      <c r="J169" s="101"/>
      <c r="K169" s="101"/>
      <c r="L169" s="102">
        <f>I169-H169</f>
        <v>0</v>
      </c>
      <c r="M169" s="5"/>
    </row>
    <row r="170" spans="1:13" ht="16" thickBot="1">
      <c r="A170" s="36" t="s">
        <v>167</v>
      </c>
      <c r="B170" s="9"/>
      <c r="C170" s="9"/>
      <c r="D170" s="9"/>
      <c r="E170" s="9"/>
      <c r="F170" s="9"/>
      <c r="G170" s="77"/>
      <c r="H170" s="54">
        <f>+H168-H169</f>
        <v>0</v>
      </c>
      <c r="I170" s="55">
        <f>+I168-I169</f>
        <v>0</v>
      </c>
      <c r="J170" s="55"/>
      <c r="K170" s="55"/>
      <c r="L170" s="73">
        <f>-(I170-H170)</f>
        <v>0</v>
      </c>
      <c r="M170" s="53"/>
    </row>
    <row r="171" spans="1:13" ht="16" thickBot="1">
      <c r="A171" s="11"/>
      <c r="B171" s="9"/>
      <c r="C171" s="9"/>
      <c r="D171" s="9"/>
      <c r="E171" s="9"/>
      <c r="F171" s="9"/>
      <c r="G171" s="77"/>
      <c r="H171" s="160"/>
      <c r="I171" s="160"/>
      <c r="J171" s="160"/>
      <c r="K171" s="160"/>
      <c r="L171" s="161"/>
      <c r="M171" s="53"/>
    </row>
    <row r="172" spans="1:13" ht="16" thickBot="1">
      <c r="A172" s="428" t="s">
        <v>65</v>
      </c>
      <c r="F172" s="79"/>
      <c r="G172" s="157"/>
      <c r="H172" s="429">
        <f>H100+H113+H128</f>
        <v>0</v>
      </c>
      <c r="I172" s="430">
        <f>R100+R113+R128</f>
        <v>0</v>
      </c>
      <c r="J172" s="430"/>
      <c r="K172" s="430"/>
      <c r="L172" s="431"/>
      <c r="M172" s="5"/>
    </row>
    <row r="173" spans="1:13" s="9" customFormat="1" ht="15.5">
      <c r="A173" s="432" t="s">
        <v>129</v>
      </c>
      <c r="F173" s="79"/>
      <c r="G173" s="433"/>
      <c r="H173" s="71">
        <f>+H170-H172</f>
        <v>0</v>
      </c>
      <c r="I173" s="160">
        <f>+I170-I172</f>
        <v>0</v>
      </c>
      <c r="J173" s="160"/>
      <c r="K173" s="160"/>
      <c r="L173" s="149"/>
      <c r="M173" s="53"/>
    </row>
    <row r="174" spans="1:13" ht="15.5">
      <c r="A174" s="432"/>
      <c r="F174" s="79"/>
      <c r="G174" s="157"/>
      <c r="H174" s="47"/>
      <c r="I174" s="16"/>
      <c r="J174" s="16"/>
      <c r="K174" s="16"/>
      <c r="L174" s="149"/>
      <c r="M174" s="5"/>
    </row>
    <row r="175" spans="1:13" ht="15.5">
      <c r="A175" s="158" t="str">
        <f>A101</f>
        <v>Bijdrage Provincie Noord-Brabant KRW</v>
      </c>
      <c r="F175" s="79"/>
      <c r="G175" s="157"/>
      <c r="H175" s="47">
        <f>H101</f>
        <v>0</v>
      </c>
      <c r="I175" s="16">
        <f>R101</f>
        <v>0</v>
      </c>
      <c r="J175" s="16"/>
      <c r="K175" s="16"/>
      <c r="L175" s="149"/>
      <c r="M175" s="5"/>
    </row>
    <row r="176" spans="1:13" ht="15.5">
      <c r="A176" s="158" t="str">
        <f>A114</f>
        <v>Bijdrage Provincie Noord-Brabant DPRA</v>
      </c>
      <c r="F176" s="79"/>
      <c r="G176" s="157"/>
      <c r="H176" s="47">
        <f>H114</f>
        <v>0</v>
      </c>
      <c r="I176" s="16">
        <f>R114</f>
        <v>0</v>
      </c>
      <c r="J176" s="16"/>
      <c r="K176" s="16"/>
      <c r="L176" s="149"/>
      <c r="M176" s="5"/>
    </row>
    <row r="177" spans="1:13" ht="15.5">
      <c r="A177" s="56" t="s">
        <v>154</v>
      </c>
      <c r="F177" s="79"/>
      <c r="G177" s="157"/>
      <c r="H177" s="47">
        <f>H129</f>
        <v>0</v>
      </c>
      <c r="I177" s="16">
        <f>R129</f>
        <v>0</v>
      </c>
      <c r="J177" s="16"/>
      <c r="K177" s="16"/>
      <c r="L177" s="149"/>
      <c r="M177" s="5"/>
    </row>
    <row r="178" spans="1:13" ht="15.5">
      <c r="A178" s="158" t="s">
        <v>68</v>
      </c>
      <c r="F178" s="79"/>
      <c r="G178" s="157"/>
      <c r="H178" s="47">
        <f>H96+H109+H123</f>
        <v>0</v>
      </c>
      <c r="I178" s="16">
        <f>R96+R109+R123</f>
        <v>0</v>
      </c>
      <c r="J178" s="16"/>
      <c r="K178" s="16"/>
      <c r="L178" s="149"/>
      <c r="M178" s="5"/>
    </row>
    <row r="179" spans="1:13" ht="16" thickBot="1">
      <c r="A179" s="36" t="s">
        <v>180</v>
      </c>
      <c r="F179" s="79"/>
      <c r="G179" s="157"/>
      <c r="H179" s="49">
        <f>+H95+H122</f>
        <v>0</v>
      </c>
      <c r="I179" s="50">
        <f>+R95+R122</f>
        <v>0</v>
      </c>
      <c r="J179" s="50"/>
      <c r="K179" s="50"/>
      <c r="L179" s="73"/>
      <c r="M179" s="5"/>
    </row>
    <row r="180" spans="1:13" ht="16" thickBot="1">
      <c r="A180" s="180"/>
      <c r="F180" s="79"/>
      <c r="G180" s="157"/>
      <c r="H180" s="49"/>
      <c r="I180" s="50"/>
      <c r="J180" s="50"/>
      <c r="K180" s="50"/>
      <c r="L180" s="73"/>
      <c r="M180" s="5"/>
    </row>
    <row r="181" spans="1:13" s="9" customFormat="1" ht="16" thickBot="1">
      <c r="A181" s="181" t="s">
        <v>130</v>
      </c>
      <c r="B181" s="182"/>
      <c r="C181" s="182"/>
      <c r="D181" s="182"/>
      <c r="E181" s="182"/>
      <c r="F181" s="182"/>
      <c r="G181" s="182"/>
      <c r="H181" s="183">
        <f>SUM(H175:H179)</f>
        <v>0</v>
      </c>
      <c r="I181" s="184">
        <f>SUM(I175:I179)</f>
        <v>0</v>
      </c>
      <c r="J181" s="482" t="str">
        <f>IF(I181&lt;&gt;I173,"Check invoer deelprojecten, bedrag niet gelijk aan waarde in I171","")</f>
        <v/>
      </c>
      <c r="K181" s="184"/>
      <c r="L181" s="185"/>
      <c r="M181" s="186"/>
    </row>
    <row r="182" spans="1:13" ht="15" thickBot="1">
      <c r="A182" s="20"/>
      <c r="B182" s="57"/>
      <c r="C182" s="57"/>
      <c r="D182" s="57"/>
      <c r="E182" s="57"/>
      <c r="F182" s="57"/>
      <c r="G182" s="57"/>
      <c r="H182" s="21"/>
      <c r="I182" s="21"/>
      <c r="J182" s="21"/>
      <c r="K182" s="21"/>
      <c r="L182" s="57"/>
      <c r="M182" s="58"/>
    </row>
    <row r="185" spans="1:13" ht="15" thickBot="1"/>
    <row r="186" spans="1:13" ht="31.5" thickBot="1">
      <c r="E186" s="9"/>
      <c r="G186" s="463" t="s">
        <v>134</v>
      </c>
      <c r="H186" s="440" t="s">
        <v>2</v>
      </c>
      <c r="I186" s="441" t="s">
        <v>103</v>
      </c>
      <c r="J186" s="442" t="s">
        <v>102</v>
      </c>
      <c r="K186" s="444"/>
      <c r="L186" s="443" t="s">
        <v>133</v>
      </c>
    </row>
    <row r="187" spans="1:13" ht="16" thickBot="1">
      <c r="A187" s="52" t="s">
        <v>157</v>
      </c>
      <c r="G187" s="553">
        <v>34355886</v>
      </c>
      <c r="H187" s="436">
        <f>+H175</f>
        <v>0</v>
      </c>
      <c r="I187" s="435">
        <f>+G187-H187</f>
        <v>34355886</v>
      </c>
      <c r="J187" s="439">
        <f>+I175</f>
        <v>0</v>
      </c>
      <c r="K187" s="434"/>
      <c r="L187" s="550">
        <f>+G187-J187</f>
        <v>34355886</v>
      </c>
    </row>
    <row r="188" spans="1:13" ht="16" thickBot="1">
      <c r="A188" s="52" t="s">
        <v>158</v>
      </c>
      <c r="G188" s="553">
        <v>0</v>
      </c>
      <c r="H188" s="437">
        <f>+H176</f>
        <v>0</v>
      </c>
      <c r="I188" s="431">
        <f>+G188-H188</f>
        <v>0</v>
      </c>
      <c r="J188" s="439">
        <f>+I176</f>
        <v>0</v>
      </c>
      <c r="K188" s="434"/>
      <c r="L188" s="550">
        <f>+G188-J188</f>
        <v>0</v>
      </c>
    </row>
    <row r="189" spans="1:13" ht="16" thickBot="1">
      <c r="A189" s="52" t="s">
        <v>181</v>
      </c>
      <c r="G189" s="553">
        <v>17200000</v>
      </c>
      <c r="H189" s="437">
        <f>+H179</f>
        <v>0</v>
      </c>
      <c r="I189" s="431">
        <f>+G189-H189</f>
        <v>17200000</v>
      </c>
      <c r="J189" s="561">
        <f>+I179</f>
        <v>0</v>
      </c>
      <c r="K189" s="562"/>
      <c r="L189" s="563">
        <f>+G189-J189</f>
        <v>17200000</v>
      </c>
    </row>
    <row r="190" spans="1:13" ht="15.5">
      <c r="A190" s="56"/>
      <c r="G190" s="560"/>
      <c r="H190" s="538"/>
      <c r="I190" s="149"/>
      <c r="J190" s="452"/>
      <c r="K190" s="202"/>
      <c r="L190" s="551"/>
    </row>
    <row r="191" spans="1:13" ht="15.5">
      <c r="A191" s="166" t="s">
        <v>160</v>
      </c>
      <c r="G191" s="554">
        <v>896702</v>
      </c>
      <c r="H191" s="438">
        <f>+H177</f>
        <v>0</v>
      </c>
      <c r="I191" s="149">
        <f>+G191-H191</f>
        <v>896702</v>
      </c>
      <c r="J191" s="438">
        <f>+I177</f>
        <v>0</v>
      </c>
      <c r="K191" s="200"/>
      <c r="L191" s="551">
        <f>+G191-J191</f>
        <v>896702</v>
      </c>
    </row>
    <row r="192" spans="1:13" ht="15.5">
      <c r="A192" s="549" t="s">
        <v>159</v>
      </c>
      <c r="G192" s="555">
        <v>3020000</v>
      </c>
      <c r="H192" s="459">
        <f>+H178</f>
        <v>0</v>
      </c>
      <c r="I192" s="458">
        <f>+G192-H192</f>
        <v>3020000</v>
      </c>
      <c r="J192" s="461">
        <f>+I178</f>
        <v>0</v>
      </c>
      <c r="K192" s="460"/>
      <c r="L192" s="552">
        <f>+G192-J192</f>
        <v>3020000</v>
      </c>
    </row>
    <row r="193" spans="1:12" ht="16" thickBot="1">
      <c r="A193" s="36" t="s">
        <v>161</v>
      </c>
      <c r="G193" s="556">
        <f>+G191+G192</f>
        <v>3916702</v>
      </c>
      <c r="H193" s="464">
        <f>+H191+H192</f>
        <v>0</v>
      </c>
      <c r="I193" s="73">
        <f>+G193-H193</f>
        <v>3916702</v>
      </c>
      <c r="J193" s="439">
        <f>+J191+J192</f>
        <v>0</v>
      </c>
      <c r="K193" s="201"/>
      <c r="L193" s="550">
        <f>+L191+L192</f>
        <v>3916702</v>
      </c>
    </row>
    <row r="194" spans="1:12" ht="16" thickBot="1">
      <c r="G194" s="9"/>
      <c r="H194" s="462">
        <f>+H193+H187+H188+H189</f>
        <v>0</v>
      </c>
      <c r="J194" s="462">
        <f>+J193+J187+J188+J189</f>
        <v>0</v>
      </c>
    </row>
  </sheetData>
  <sheetProtection sheet="1" objects="1" scenarios="1"/>
  <mergeCells count="5">
    <mergeCell ref="I103:I104"/>
    <mergeCell ref="I116:I117"/>
    <mergeCell ref="B10:I10"/>
    <mergeCell ref="B12:I12"/>
    <mergeCell ref="I89:I90"/>
  </mergeCells>
  <conditionalFormatting sqref="E143:E166">
    <cfRule type="cellIs" dxfId="1978" priority="58" operator="lessThanOrEqual">
      <formula>0</formula>
    </cfRule>
    <cfRule type="cellIs" dxfId="1977" priority="57" operator="greaterThan">
      <formula>0</formula>
    </cfRule>
    <cfRule type="containsBlanks" dxfId="1976" priority="56">
      <formula>LEN(TRIM(E143))=0</formula>
    </cfRule>
  </conditionalFormatting>
  <conditionalFormatting sqref="I96 K96">
    <cfRule type="cellIs" dxfId="1975" priority="27" operator="greaterThan">
      <formula>0.25</formula>
    </cfRule>
    <cfRule type="cellIs" dxfId="1974" priority="26" operator="lessThanOrEqual">
      <formula>0.25</formula>
    </cfRule>
  </conditionalFormatting>
  <conditionalFormatting sqref="I97">
    <cfRule type="cellIs" dxfId="1973" priority="29" operator="equal">
      <formula>"Rijksbijdrage is maximaal 25% en dus akkoord"</formula>
    </cfRule>
    <cfRule type="cellIs" dxfId="1972" priority="28" operator="equal">
      <formula>"Rijksbijdrage is groter dan 25%; NIET TOEGESTAAN"</formula>
    </cfRule>
  </conditionalFormatting>
  <conditionalFormatting sqref="I109 I123">
    <cfRule type="cellIs" dxfId="1971" priority="10" operator="lessThanOrEqual">
      <formula>0.25</formula>
    </cfRule>
    <cfRule type="cellIs" dxfId="1970" priority="11" operator="greaterThan">
      <formula>0.25</formula>
    </cfRule>
  </conditionalFormatting>
  <conditionalFormatting sqref="I110">
    <cfRule type="cellIs" dxfId="1969" priority="24" operator="equal">
      <formula>"Rijksbijdrage is groter dan 25%; NIET TOEGESTAAN"</formula>
    </cfRule>
    <cfRule type="cellIs" dxfId="1968" priority="25" operator="equal">
      <formula>"Rijksbijdrage is maximaal 25% en dus akkoord"</formula>
    </cfRule>
  </conditionalFormatting>
  <conditionalFormatting sqref="I124">
    <cfRule type="cellIs" dxfId="1967" priority="15" operator="equal">
      <formula>"Rijksbijdrage is groter dan 25%; NIET TOEGESTAAN"</formula>
    </cfRule>
    <cfRule type="cellIs" dxfId="1966" priority="16" operator="equal">
      <formula>"Rijksbijdrage is maximaal 25% en dus akkoord"</formula>
    </cfRule>
  </conditionalFormatting>
  <conditionalFormatting sqref="K109">
    <cfRule type="cellIs" dxfId="1965" priority="22" operator="lessThanOrEqual">
      <formula>0.25</formula>
    </cfRule>
    <cfRule type="cellIs" dxfId="1964" priority="23" operator="greaterThan">
      <formula>0.25</formula>
    </cfRule>
  </conditionalFormatting>
  <conditionalFormatting sqref="K123">
    <cfRule type="cellIs" dxfId="1963" priority="17" operator="lessThanOrEqual">
      <formula>0.25</formula>
    </cfRule>
    <cfRule type="cellIs" dxfId="1962" priority="18" operator="greaterThan">
      <formula>0.25</formula>
    </cfRule>
  </conditionalFormatting>
  <conditionalFormatting sqref="L143:L166">
    <cfRule type="cellIs" dxfId="1961" priority="72" operator="lessThan">
      <formula>0</formula>
    </cfRule>
    <cfRule type="containsBlanks" dxfId="1960" priority="63">
      <formula>LEN(TRIM(L143))=0</formula>
    </cfRule>
    <cfRule type="cellIs" dxfId="1959" priority="71" operator="greaterThanOrEqual">
      <formula>0</formula>
    </cfRule>
  </conditionalFormatting>
  <conditionalFormatting sqref="L168:L180 I187:I193">
    <cfRule type="containsBlanks" dxfId="1958" priority="64">
      <formula>LEN(TRIM(I168))=0</formula>
    </cfRule>
    <cfRule type="cellIs" dxfId="1957" priority="69" operator="greaterThanOrEqual">
      <formula>0</formula>
    </cfRule>
    <cfRule type="cellIs" dxfId="1956" priority="70" operator="lessThan">
      <formula>0</formula>
    </cfRule>
  </conditionalFormatting>
  <conditionalFormatting sqref="S24:S48">
    <cfRule type="containsBlanks" dxfId="1955" priority="34">
      <formula>LEN(TRIM(S24))=0</formula>
    </cfRule>
    <cfRule type="cellIs" dxfId="1954" priority="35" operator="greaterThan">
      <formula>0</formula>
    </cfRule>
    <cfRule type="cellIs" dxfId="1953" priority="36" operator="lessThanOrEqual">
      <formula>0</formula>
    </cfRule>
  </conditionalFormatting>
  <conditionalFormatting sqref="S57:S82">
    <cfRule type="containsBlanks" dxfId="1952" priority="19">
      <formula>LEN(TRIM(S57))=0</formula>
    </cfRule>
    <cfRule type="cellIs" dxfId="1951" priority="21" operator="lessThan">
      <formula>0</formula>
    </cfRule>
    <cfRule type="cellIs" dxfId="1950" priority="20" operator="greaterThanOrEqual">
      <formula>0</formula>
    </cfRule>
  </conditionalFormatting>
  <conditionalFormatting sqref="S84:S87">
    <cfRule type="containsBlanks" dxfId="1949" priority="30">
      <formula>LEN(TRIM(S84))=0</formula>
    </cfRule>
    <cfRule type="cellIs" dxfId="1948" priority="31" operator="greaterThanOrEqual">
      <formula>0</formula>
    </cfRule>
    <cfRule type="cellIs" dxfId="1947" priority="32" operator="lessThan">
      <formula>0</formula>
    </cfRule>
  </conditionalFormatting>
  <conditionalFormatting sqref="S94:S97">
    <cfRule type="containsBlanks" dxfId="1946" priority="7">
      <formula>LEN(TRIM(S94))=0</formula>
    </cfRule>
    <cfRule type="cellIs" dxfId="1945" priority="9" operator="lessThan">
      <formula>0</formula>
    </cfRule>
    <cfRule type="cellIs" dxfId="1944" priority="8" operator="greaterThanOrEqual">
      <formula>0</formula>
    </cfRule>
  </conditionalFormatting>
  <conditionalFormatting sqref="S108:S110">
    <cfRule type="cellIs" dxfId="1943" priority="2" operator="greaterThanOrEqual">
      <formula>0</formula>
    </cfRule>
    <cfRule type="cellIs" dxfId="1942" priority="3" operator="lessThan">
      <formula>0</formula>
    </cfRule>
    <cfRule type="containsBlanks" dxfId="1941" priority="1">
      <formula>LEN(TRIM(S108))=0</formula>
    </cfRule>
  </conditionalFormatting>
  <conditionalFormatting sqref="S118:S127">
    <cfRule type="containsBlanks" dxfId="1940" priority="48">
      <formula>LEN(TRIM(S118))=0</formula>
    </cfRule>
    <cfRule type="cellIs" dxfId="1939" priority="49" operator="greaterThanOrEqual">
      <formula>0</formula>
    </cfRule>
    <cfRule type="cellIs" dxfId="1938" priority="50" operator="lessThan">
      <formula>0</formula>
    </cfRule>
  </conditionalFormatting>
  <dataValidations count="3">
    <dataValidation allowBlank="1" showInputMessage="1" showErrorMessage="1" promptTitle="Naam waterschap" prompt="Kies uit het dropdownmenu het van toepassing zijnde waterschap" sqref="J10 J12" xr:uid="{00000000-0002-0000-0200-000000000000}"/>
    <dataValidation allowBlank="1" showInputMessage="1" showErrorMessage="1" promptTitle="Sociale innovaties" prompt="Geef in deze cel zelf de eenheid aan die van toepassing is. " sqref="I46:K48 I44:K44" xr:uid="{00000000-0002-0000-0200-000001000000}"/>
    <dataValidation allowBlank="1" showInputMessage="1" showErrorMessage="1" promptTitle="Projectnaam:" prompt="Geef hier de projectnaam aan" sqref="B12:I12 B10:I10" xr:uid="{00000000-0002-0000-0200-000002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keuzelijsten!$C$2:$C$4</xm:f>
          </x14:formula1>
          <xm:sqref>J60:K60 J63:K63 J57:K58 B127:G127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pageSetUpPr fitToPage="1"/>
  </sheetPr>
  <dimension ref="A1:V179"/>
  <sheetViews>
    <sheetView showGridLines="0" topLeftCell="A9" zoomScale="60" zoomScaleNormal="60" workbookViewId="0">
      <selection activeCell="D29" sqref="D29"/>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1</v>
      </c>
    </row>
    <row r="4" spans="1:17" ht="43">
      <c r="A4" s="1" t="str">
        <f>"FORMAT BEGROTING &amp; VERANTWOORDING (DEELPROJECT " &amp; D1 &amp;")"</f>
        <v>FORMAT BEGROTING &amp; VERANTWOORDING (DEELPROJECT 1)</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73" t="s">
        <v>182</v>
      </c>
      <c r="C10" s="574"/>
      <c r="D10" s="574"/>
      <c r="E10" s="574"/>
      <c r="F10" s="574"/>
      <c r="G10" s="574"/>
      <c r="H10" s="574"/>
      <c r="I10" s="575"/>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1:</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6"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ref="R47" si="6">SUM(L47:Q47)</f>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7">L21</f>
        <v>jaar 1</v>
      </c>
      <c r="M54" s="282" t="str">
        <f t="shared" si="7"/>
        <v>jaar 2</v>
      </c>
      <c r="N54" s="282" t="str">
        <f t="shared" si="7"/>
        <v>jaar 3</v>
      </c>
      <c r="O54" s="282" t="str">
        <f t="shared" si="7"/>
        <v>jaar 4</v>
      </c>
      <c r="P54" s="282" t="str">
        <f t="shared" si="7"/>
        <v>jaar 5</v>
      </c>
      <c r="Q54" s="283" t="str">
        <f t="shared" si="7"/>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8">ROUND(SUM(B58:G58),0)</f>
        <v>0</v>
      </c>
      <c r="I58" s="260"/>
      <c r="J58" s="257"/>
      <c r="K58" s="270"/>
      <c r="L58" s="344"/>
      <c r="M58" s="345"/>
      <c r="N58" s="345"/>
      <c r="O58" s="345"/>
      <c r="P58" s="345"/>
      <c r="Q58" s="346"/>
      <c r="R58" s="394">
        <f t="shared" ref="R58:R59" si="9">ROUND(SUM(L58:Q58),0)</f>
        <v>0</v>
      </c>
      <c r="S58" s="171">
        <f>H58-R58</f>
        <v>0</v>
      </c>
      <c r="U58" s="106"/>
      <c r="V58" s="30"/>
    </row>
    <row r="59" spans="1:22" ht="15.5">
      <c r="A59" s="3" t="s">
        <v>95</v>
      </c>
      <c r="B59" s="290"/>
      <c r="C59" s="291"/>
      <c r="D59" s="291"/>
      <c r="E59" s="291"/>
      <c r="F59" s="291"/>
      <c r="G59" s="292"/>
      <c r="H59" s="368">
        <f t="shared" si="8"/>
        <v>0</v>
      </c>
      <c r="I59" s="261"/>
      <c r="J59" s="257"/>
      <c r="K59" s="270"/>
      <c r="L59" s="344"/>
      <c r="M59" s="345"/>
      <c r="N59" s="345"/>
      <c r="O59" s="345"/>
      <c r="P59" s="345"/>
      <c r="Q59" s="346"/>
      <c r="R59" s="394">
        <f t="shared" si="9"/>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10">SUM(B56:B60)</f>
        <v>0</v>
      </c>
      <c r="C61" s="294">
        <f t="shared" si="10"/>
        <v>0</v>
      </c>
      <c r="D61" s="294">
        <f t="shared" si="10"/>
        <v>0</v>
      </c>
      <c r="E61" s="294">
        <f t="shared" si="10"/>
        <v>0</v>
      </c>
      <c r="F61" s="294">
        <f t="shared" si="10"/>
        <v>0</v>
      </c>
      <c r="G61" s="295">
        <f t="shared" si="10"/>
        <v>0</v>
      </c>
      <c r="H61" s="179">
        <f>SUM(H56:H60)</f>
        <v>0</v>
      </c>
      <c r="I61" s="262"/>
      <c r="J61" s="362"/>
      <c r="K61" s="271"/>
      <c r="L61" s="347">
        <f t="shared" ref="L61:S61" si="11">SUM(L56:L60)</f>
        <v>0</v>
      </c>
      <c r="M61" s="348">
        <f t="shared" si="11"/>
        <v>0</v>
      </c>
      <c r="N61" s="348">
        <f t="shared" si="11"/>
        <v>0</v>
      </c>
      <c r="O61" s="348">
        <f t="shared" si="11"/>
        <v>0</v>
      </c>
      <c r="P61" s="348">
        <f t="shared" si="11"/>
        <v>0</v>
      </c>
      <c r="Q61" s="349">
        <f t="shared" si="11"/>
        <v>0</v>
      </c>
      <c r="R61" s="177">
        <f t="shared" si="11"/>
        <v>0</v>
      </c>
      <c r="S61" s="178">
        <f t="shared" si="11"/>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2">+B63</f>
        <v>0</v>
      </c>
      <c r="C64" s="294">
        <f t="shared" si="12"/>
        <v>0</v>
      </c>
      <c r="D64" s="294">
        <f t="shared" si="12"/>
        <v>0</v>
      </c>
      <c r="E64" s="294">
        <f t="shared" si="12"/>
        <v>0</v>
      </c>
      <c r="F64" s="294">
        <f t="shared" si="12"/>
        <v>0</v>
      </c>
      <c r="G64" s="295">
        <f t="shared" si="12"/>
        <v>0</v>
      </c>
      <c r="H64" s="179">
        <f>+H63</f>
        <v>0</v>
      </c>
      <c r="I64" s="262"/>
      <c r="J64" s="362"/>
      <c r="K64" s="271"/>
      <c r="L64" s="347">
        <f t="shared" ref="L64:S64" si="13">+L63</f>
        <v>0</v>
      </c>
      <c r="M64" s="348">
        <f t="shared" si="13"/>
        <v>0</v>
      </c>
      <c r="N64" s="348">
        <f t="shared" si="13"/>
        <v>0</v>
      </c>
      <c r="O64" s="348">
        <f t="shared" si="13"/>
        <v>0</v>
      </c>
      <c r="P64" s="348">
        <f t="shared" si="13"/>
        <v>0</v>
      </c>
      <c r="Q64" s="349">
        <f t="shared" si="13"/>
        <v>0</v>
      </c>
      <c r="R64" s="177">
        <f t="shared" si="13"/>
        <v>0</v>
      </c>
      <c r="S64" s="178">
        <f t="shared" si="13"/>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4">ROUND(SUM(B67:G67),0)</f>
        <v>0</v>
      </c>
      <c r="I67" s="261" t="s">
        <v>114</v>
      </c>
      <c r="J67" s="257"/>
      <c r="K67" s="270"/>
      <c r="L67" s="344"/>
      <c r="M67" s="345"/>
      <c r="N67" s="345"/>
      <c r="O67" s="345"/>
      <c r="P67" s="345"/>
      <c r="Q67" s="346"/>
      <c r="R67" s="394">
        <f t="shared" ref="R67:R70" si="15">ROUND(SUM(L67:Q67),0)</f>
        <v>0</v>
      </c>
      <c r="S67" s="171">
        <f>H67-R67</f>
        <v>0</v>
      </c>
      <c r="U67" s="106"/>
      <c r="V67" s="30"/>
    </row>
    <row r="68" spans="1:22" ht="15.5">
      <c r="A68" s="220" t="s">
        <v>83</v>
      </c>
      <c r="B68" s="290"/>
      <c r="C68" s="291"/>
      <c r="D68" s="291"/>
      <c r="E68" s="291"/>
      <c r="F68" s="291"/>
      <c r="G68" s="292"/>
      <c r="H68" s="368">
        <f t="shared" si="14"/>
        <v>0</v>
      </c>
      <c r="I68" s="261" t="s">
        <v>114</v>
      </c>
      <c r="J68" s="257"/>
      <c r="K68" s="270"/>
      <c r="L68" s="344"/>
      <c r="M68" s="345"/>
      <c r="N68" s="345"/>
      <c r="O68" s="345"/>
      <c r="P68" s="345"/>
      <c r="Q68" s="346"/>
      <c r="R68" s="394">
        <f t="shared" si="15"/>
        <v>0</v>
      </c>
      <c r="S68" s="171">
        <f>H68-R68</f>
        <v>0</v>
      </c>
      <c r="U68" s="106"/>
      <c r="V68" s="30"/>
    </row>
    <row r="69" spans="1:22" ht="15.5">
      <c r="A69" s="220" t="s">
        <v>97</v>
      </c>
      <c r="B69" s="290"/>
      <c r="C69" s="291"/>
      <c r="D69" s="291"/>
      <c r="E69" s="291"/>
      <c r="F69" s="291"/>
      <c r="G69" s="292"/>
      <c r="H69" s="368">
        <f t="shared" si="14"/>
        <v>0</v>
      </c>
      <c r="I69" s="261" t="s">
        <v>114</v>
      </c>
      <c r="J69" s="257"/>
      <c r="K69" s="270"/>
      <c r="L69" s="344"/>
      <c r="M69" s="345"/>
      <c r="N69" s="345"/>
      <c r="O69" s="345"/>
      <c r="P69" s="345"/>
      <c r="Q69" s="346"/>
      <c r="R69" s="394">
        <f t="shared" si="15"/>
        <v>0</v>
      </c>
      <c r="S69" s="171">
        <f>H69-R69</f>
        <v>0</v>
      </c>
      <c r="U69" s="106"/>
      <c r="V69" s="30"/>
    </row>
    <row r="70" spans="1:22" ht="15.5">
      <c r="A70" s="220" t="s">
        <v>98</v>
      </c>
      <c r="B70" s="290"/>
      <c r="C70" s="291"/>
      <c r="D70" s="291"/>
      <c r="E70" s="291"/>
      <c r="F70" s="291"/>
      <c r="G70" s="292"/>
      <c r="H70" s="368">
        <f t="shared" si="14"/>
        <v>0</v>
      </c>
      <c r="I70" s="261" t="s">
        <v>114</v>
      </c>
      <c r="J70" s="257"/>
      <c r="K70" s="270"/>
      <c r="L70" s="344"/>
      <c r="M70" s="345"/>
      <c r="N70" s="345"/>
      <c r="O70" s="345"/>
      <c r="P70" s="345"/>
      <c r="Q70" s="346"/>
      <c r="R70" s="394">
        <f t="shared" si="15"/>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6">ROUND(SUM(B73:G73),0)</f>
        <v>0</v>
      </c>
      <c r="I73" s="261" t="s">
        <v>114</v>
      </c>
      <c r="J73" s="257"/>
      <c r="K73" s="270"/>
      <c r="L73" s="344"/>
      <c r="M73" s="345"/>
      <c r="N73" s="345"/>
      <c r="O73" s="345"/>
      <c r="P73" s="345"/>
      <c r="Q73" s="346"/>
      <c r="R73" s="394">
        <f t="shared" ref="R73:R78" si="17">ROUND(SUM(L73:Q73),0)</f>
        <v>0</v>
      </c>
      <c r="S73" s="171">
        <f t="shared" ref="S73:S78" si="18">H73-R73</f>
        <v>0</v>
      </c>
      <c r="U73" s="106"/>
      <c r="V73" s="30"/>
    </row>
    <row r="74" spans="1:22" ht="15.5">
      <c r="A74" s="220" t="s">
        <v>74</v>
      </c>
      <c r="B74" s="290"/>
      <c r="C74" s="291"/>
      <c r="D74" s="291"/>
      <c r="E74" s="291"/>
      <c r="F74" s="291"/>
      <c r="G74" s="292"/>
      <c r="H74" s="368">
        <f t="shared" si="16"/>
        <v>0</v>
      </c>
      <c r="I74" s="261" t="s">
        <v>114</v>
      </c>
      <c r="J74" s="257"/>
      <c r="K74" s="270"/>
      <c r="L74" s="344"/>
      <c r="M74" s="345"/>
      <c r="N74" s="345"/>
      <c r="O74" s="345"/>
      <c r="P74" s="345"/>
      <c r="Q74" s="346"/>
      <c r="R74" s="394">
        <f t="shared" si="17"/>
        <v>0</v>
      </c>
      <c r="S74" s="171">
        <f t="shared" si="18"/>
        <v>0</v>
      </c>
      <c r="U74" s="106"/>
      <c r="V74" s="30"/>
    </row>
    <row r="75" spans="1:22" ht="15.5">
      <c r="A75" s="220" t="s">
        <v>75</v>
      </c>
      <c r="B75" s="290"/>
      <c r="C75" s="291"/>
      <c r="D75" s="291"/>
      <c r="E75" s="291"/>
      <c r="F75" s="291"/>
      <c r="G75" s="292"/>
      <c r="H75" s="368">
        <f t="shared" si="16"/>
        <v>0</v>
      </c>
      <c r="I75" s="261" t="s">
        <v>114</v>
      </c>
      <c r="J75" s="257"/>
      <c r="K75" s="270"/>
      <c r="L75" s="344"/>
      <c r="M75" s="345"/>
      <c r="N75" s="345"/>
      <c r="O75" s="345"/>
      <c r="P75" s="345"/>
      <c r="Q75" s="346"/>
      <c r="R75" s="394">
        <f t="shared" si="17"/>
        <v>0</v>
      </c>
      <c r="S75" s="171">
        <f t="shared" si="18"/>
        <v>0</v>
      </c>
      <c r="U75" s="106"/>
      <c r="V75" s="30"/>
    </row>
    <row r="76" spans="1:22" ht="15.5">
      <c r="A76" s="220" t="s">
        <v>76</v>
      </c>
      <c r="B76" s="290"/>
      <c r="C76" s="291"/>
      <c r="D76" s="291"/>
      <c r="E76" s="291"/>
      <c r="F76" s="291"/>
      <c r="G76" s="292"/>
      <c r="H76" s="368">
        <f t="shared" si="16"/>
        <v>0</v>
      </c>
      <c r="I76" s="261" t="s">
        <v>114</v>
      </c>
      <c r="J76" s="257"/>
      <c r="K76" s="270"/>
      <c r="L76" s="344"/>
      <c r="M76" s="345"/>
      <c r="N76" s="345"/>
      <c r="O76" s="345"/>
      <c r="P76" s="345"/>
      <c r="Q76" s="346"/>
      <c r="R76" s="394">
        <f t="shared" si="17"/>
        <v>0</v>
      </c>
      <c r="S76" s="171">
        <f t="shared" si="18"/>
        <v>0</v>
      </c>
      <c r="U76" s="106"/>
      <c r="V76" s="30"/>
    </row>
    <row r="77" spans="1:22" ht="15.5">
      <c r="A77" s="220" t="s">
        <v>77</v>
      </c>
      <c r="B77" s="290"/>
      <c r="C77" s="291"/>
      <c r="D77" s="291"/>
      <c r="E77" s="291"/>
      <c r="F77" s="291"/>
      <c r="G77" s="292"/>
      <c r="H77" s="368">
        <f t="shared" si="16"/>
        <v>0</v>
      </c>
      <c r="I77" s="261" t="s">
        <v>114</v>
      </c>
      <c r="J77" s="257"/>
      <c r="K77" s="270"/>
      <c r="L77" s="344"/>
      <c r="M77" s="345"/>
      <c r="N77" s="345"/>
      <c r="O77" s="345"/>
      <c r="P77" s="345"/>
      <c r="Q77" s="346"/>
      <c r="R77" s="394">
        <f t="shared" si="17"/>
        <v>0</v>
      </c>
      <c r="S77" s="171">
        <f t="shared" si="18"/>
        <v>0</v>
      </c>
      <c r="U77" s="106"/>
      <c r="V77" s="30"/>
    </row>
    <row r="78" spans="1:22" ht="15.5">
      <c r="A78" s="220" t="s">
        <v>78</v>
      </c>
      <c r="B78" s="290"/>
      <c r="C78" s="291"/>
      <c r="D78" s="291"/>
      <c r="E78" s="291"/>
      <c r="F78" s="291"/>
      <c r="G78" s="292"/>
      <c r="H78" s="368">
        <f t="shared" si="16"/>
        <v>0</v>
      </c>
      <c r="I78" s="261" t="s">
        <v>114</v>
      </c>
      <c r="J78" s="257"/>
      <c r="K78" s="270"/>
      <c r="L78" s="344"/>
      <c r="M78" s="345"/>
      <c r="N78" s="345"/>
      <c r="O78" s="345"/>
      <c r="P78" s="345"/>
      <c r="Q78" s="346"/>
      <c r="R78" s="394">
        <f t="shared" si="17"/>
        <v>0</v>
      </c>
      <c r="S78" s="171">
        <f t="shared" si="18"/>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9">ROUND(SUM(B81:G81),0)</f>
        <v>0</v>
      </c>
      <c r="I81" s="261" t="s">
        <v>114</v>
      </c>
      <c r="J81" s="257"/>
      <c r="K81" s="270"/>
      <c r="L81" s="344"/>
      <c r="M81" s="345"/>
      <c r="N81" s="345"/>
      <c r="O81" s="345"/>
      <c r="P81" s="345"/>
      <c r="Q81" s="346"/>
      <c r="R81" s="394">
        <f t="shared" ref="R81:R82" si="20">ROUND(SUM(L81:Q81),0)</f>
        <v>0</v>
      </c>
      <c r="S81" s="171">
        <f>H81-R81</f>
        <v>0</v>
      </c>
      <c r="U81" s="106"/>
      <c r="V81" s="30"/>
    </row>
    <row r="82" spans="1:22" ht="15.5">
      <c r="A82" s="220" t="s">
        <v>80</v>
      </c>
      <c r="B82" s="290"/>
      <c r="C82" s="291"/>
      <c r="D82" s="291"/>
      <c r="E82" s="291"/>
      <c r="F82" s="291"/>
      <c r="G82" s="292"/>
      <c r="H82" s="368">
        <f t="shared" si="19"/>
        <v>0</v>
      </c>
      <c r="I82" s="261" t="s">
        <v>114</v>
      </c>
      <c r="J82" s="257"/>
      <c r="K82" s="270"/>
      <c r="L82" s="344"/>
      <c r="M82" s="345"/>
      <c r="N82" s="345"/>
      <c r="O82" s="345"/>
      <c r="P82" s="345"/>
      <c r="Q82" s="346"/>
      <c r="R82" s="394">
        <f t="shared" si="20"/>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1">SUM(B66:B83)</f>
        <v>0</v>
      </c>
      <c r="C84" s="294">
        <f t="shared" si="21"/>
        <v>0</v>
      </c>
      <c r="D84" s="294">
        <f t="shared" si="21"/>
        <v>0</v>
      </c>
      <c r="E84" s="294">
        <f t="shared" si="21"/>
        <v>0</v>
      </c>
      <c r="F84" s="294">
        <f t="shared" si="21"/>
        <v>0</v>
      </c>
      <c r="G84" s="295">
        <f t="shared" si="21"/>
        <v>0</v>
      </c>
      <c r="H84" s="179">
        <f>SUM(H66:H83)</f>
        <v>0</v>
      </c>
      <c r="I84" s="264"/>
      <c r="J84" s="160"/>
      <c r="K84" s="274"/>
      <c r="L84" s="347">
        <f>SUM(L66:L83)</f>
        <v>0</v>
      </c>
      <c r="M84" s="348">
        <f t="shared" ref="M84:Q84" si="22">SUM(M66:M83)</f>
        <v>0</v>
      </c>
      <c r="N84" s="348">
        <f t="shared" si="22"/>
        <v>0</v>
      </c>
      <c r="O84" s="348">
        <f t="shared" si="22"/>
        <v>0</v>
      </c>
      <c r="P84" s="348">
        <f t="shared" si="22"/>
        <v>0</v>
      </c>
      <c r="Q84" s="349">
        <f t="shared" si="22"/>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3">B61+B84+B64</f>
        <v>0</v>
      </c>
      <c r="C86" s="380">
        <f t="shared" si="23"/>
        <v>0</v>
      </c>
      <c r="D86" s="380">
        <f t="shared" si="23"/>
        <v>0</v>
      </c>
      <c r="E86" s="380">
        <f t="shared" si="23"/>
        <v>0</v>
      </c>
      <c r="F86" s="380">
        <f t="shared" si="23"/>
        <v>0</v>
      </c>
      <c r="G86" s="381">
        <f t="shared" si="23"/>
        <v>0</v>
      </c>
      <c r="H86" s="279">
        <f>H61+H84+H64</f>
        <v>0</v>
      </c>
      <c r="I86" s="363"/>
      <c r="J86" s="363"/>
      <c r="K86" s="275"/>
      <c r="L86" s="382">
        <f t="shared" ref="L86:S86" si="24">L61+L84+L64</f>
        <v>0</v>
      </c>
      <c r="M86" s="383">
        <f t="shared" si="24"/>
        <v>0</v>
      </c>
      <c r="N86" s="383">
        <f t="shared" si="24"/>
        <v>0</v>
      </c>
      <c r="O86" s="383">
        <f t="shared" si="24"/>
        <v>0</v>
      </c>
      <c r="P86" s="383">
        <f t="shared" si="24"/>
        <v>0</v>
      </c>
      <c r="Q86" s="384">
        <f t="shared" si="24"/>
        <v>0</v>
      </c>
      <c r="R86" s="364">
        <f t="shared" si="24"/>
        <v>0</v>
      </c>
      <c r="S86" s="178">
        <f t="shared" si="24"/>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5">ROUND(SUM(B91:G91),0)</f>
        <v>0</v>
      </c>
      <c r="I91" s="10"/>
      <c r="J91" s="10"/>
      <c r="K91" s="248"/>
      <c r="L91" s="385"/>
      <c r="M91" s="386"/>
      <c r="N91" s="386"/>
      <c r="O91" s="386"/>
      <c r="P91" s="386"/>
      <c r="Q91" s="387"/>
      <c r="R91" s="278">
        <f t="shared" ref="R91:R95" si="26">ROUND(SUM(L91:Q91),0)</f>
        <v>0</v>
      </c>
      <c r="S91" s="14">
        <f>R91-H91</f>
        <v>0</v>
      </c>
    </row>
    <row r="92" spans="1:22">
      <c r="A92" s="31" t="s">
        <v>58</v>
      </c>
      <c r="B92" s="290"/>
      <c r="C92" s="291"/>
      <c r="D92" s="291"/>
      <c r="E92" s="291"/>
      <c r="F92" s="291"/>
      <c r="G92" s="292"/>
      <c r="H92" s="278">
        <f t="shared" si="25"/>
        <v>0</v>
      </c>
      <c r="I92" s="10"/>
      <c r="J92" s="10"/>
      <c r="K92" s="248"/>
      <c r="L92" s="290"/>
      <c r="M92" s="291"/>
      <c r="N92" s="291"/>
      <c r="O92" s="291"/>
      <c r="P92" s="291"/>
      <c r="Q92" s="292"/>
      <c r="R92" s="278">
        <f t="shared" si="26"/>
        <v>0</v>
      </c>
      <c r="S92" s="14">
        <f>R92-H92</f>
        <v>0</v>
      </c>
    </row>
    <row r="93" spans="1:22">
      <c r="A93" s="31" t="s">
        <v>59</v>
      </c>
      <c r="B93" s="290"/>
      <c r="C93" s="291"/>
      <c r="D93" s="291"/>
      <c r="E93" s="291"/>
      <c r="F93" s="291"/>
      <c r="G93" s="292"/>
      <c r="H93" s="278">
        <f t="shared" si="25"/>
        <v>0</v>
      </c>
      <c r="I93" s="10"/>
      <c r="J93" s="10"/>
      <c r="K93" s="248"/>
      <c r="L93" s="290"/>
      <c r="M93" s="291"/>
      <c r="N93" s="291"/>
      <c r="O93" s="291"/>
      <c r="P93" s="291"/>
      <c r="Q93" s="292"/>
      <c r="R93" s="278">
        <f t="shared" si="26"/>
        <v>0</v>
      </c>
      <c r="S93" s="14">
        <f>R93-H93</f>
        <v>0</v>
      </c>
    </row>
    <row r="94" spans="1:22">
      <c r="A94" s="4" t="s">
        <v>180</v>
      </c>
      <c r="B94" s="290"/>
      <c r="C94" s="291"/>
      <c r="D94" s="291"/>
      <c r="E94" s="291"/>
      <c r="F94" s="291"/>
      <c r="G94" s="292"/>
      <c r="H94" s="278">
        <f t="shared" si="25"/>
        <v>0</v>
      </c>
      <c r="I94" s="10"/>
      <c r="J94" s="10"/>
      <c r="K94" s="248"/>
      <c r="L94" s="290"/>
      <c r="M94" s="291"/>
      <c r="N94" s="291"/>
      <c r="O94" s="291"/>
      <c r="P94" s="291"/>
      <c r="Q94" s="292"/>
      <c r="R94" s="278">
        <f t="shared" si="26"/>
        <v>0</v>
      </c>
      <c r="S94" s="14">
        <f>R94-H94</f>
        <v>0</v>
      </c>
    </row>
    <row r="95" spans="1:22" s="9" customFormat="1" ht="16" thickBot="1">
      <c r="A95" s="4" t="s">
        <v>68</v>
      </c>
      <c r="B95" s="388"/>
      <c r="C95" s="389"/>
      <c r="D95" s="389"/>
      <c r="E95" s="389"/>
      <c r="F95" s="389"/>
      <c r="G95" s="390"/>
      <c r="H95" s="18">
        <f t="shared" si="25"/>
        <v>0</v>
      </c>
      <c r="I95" s="189">
        <f>IF(H95=0,0,(H95/(SUMIF(I57:I60,"JA",H57:H60))))</f>
        <v>0</v>
      </c>
      <c r="J95" s="457">
        <f>SUMIF(I57:I60,"JA",H57:H60)</f>
        <v>0</v>
      </c>
      <c r="K95" s="249"/>
      <c r="L95" s="290"/>
      <c r="M95" s="291"/>
      <c r="N95" s="291"/>
      <c r="O95" s="291"/>
      <c r="P95" s="291"/>
      <c r="Q95" s="292"/>
      <c r="R95" s="18">
        <f t="shared" si="26"/>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7">SUM(L91:L95)</f>
        <v>0</v>
      </c>
      <c r="M96" s="383">
        <f t="shared" si="27"/>
        <v>0</v>
      </c>
      <c r="N96" s="383">
        <f t="shared" si="27"/>
        <v>0</v>
      </c>
      <c r="O96" s="383">
        <f t="shared" si="27"/>
        <v>0</v>
      </c>
      <c r="P96" s="383">
        <f t="shared" si="27"/>
        <v>0</v>
      </c>
      <c r="Q96" s="384">
        <f t="shared" si="27"/>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8">ROUND(SUM(B104:G104),0)</f>
        <v>0</v>
      </c>
      <c r="I104" s="10"/>
      <c r="J104" s="10"/>
      <c r="K104" s="248"/>
      <c r="L104" s="385"/>
      <c r="M104" s="386"/>
      <c r="N104" s="386"/>
      <c r="O104" s="386"/>
      <c r="P104" s="386"/>
      <c r="Q104" s="387"/>
      <c r="R104" s="17">
        <f t="shared" ref="R104:R108" si="29">ROUND(SUM(L104:Q104),0)</f>
        <v>0</v>
      </c>
      <c r="S104" s="14">
        <f>R104-H104</f>
        <v>0</v>
      </c>
    </row>
    <row r="105" spans="1:19">
      <c r="A105" s="31" t="s">
        <v>58</v>
      </c>
      <c r="B105" s="290"/>
      <c r="C105" s="291"/>
      <c r="D105" s="291"/>
      <c r="E105" s="291"/>
      <c r="F105" s="291"/>
      <c r="G105" s="292"/>
      <c r="H105" s="278">
        <f t="shared" si="28"/>
        <v>0</v>
      </c>
      <c r="I105" s="10"/>
      <c r="J105" s="10"/>
      <c r="K105" s="248"/>
      <c r="L105" s="290"/>
      <c r="M105" s="291"/>
      <c r="N105" s="291"/>
      <c r="O105" s="291"/>
      <c r="P105" s="291"/>
      <c r="Q105" s="292"/>
      <c r="R105" s="278">
        <f t="shared" si="29"/>
        <v>0</v>
      </c>
      <c r="S105" s="14">
        <f>R105-H105</f>
        <v>0</v>
      </c>
    </row>
    <row r="106" spans="1:19">
      <c r="A106" s="31" t="s">
        <v>59</v>
      </c>
      <c r="B106" s="290"/>
      <c r="C106" s="291"/>
      <c r="D106" s="291"/>
      <c r="E106" s="291"/>
      <c r="F106" s="291"/>
      <c r="G106" s="292"/>
      <c r="H106" s="278">
        <f t="shared" si="28"/>
        <v>0</v>
      </c>
      <c r="I106" s="10"/>
      <c r="J106" s="10"/>
      <c r="K106" s="248"/>
      <c r="L106" s="290"/>
      <c r="M106" s="291"/>
      <c r="N106" s="291"/>
      <c r="O106" s="291"/>
      <c r="P106" s="291"/>
      <c r="Q106" s="292"/>
      <c r="R106" s="278">
        <f t="shared" si="29"/>
        <v>0</v>
      </c>
      <c r="S106" s="14">
        <f>R106-H106</f>
        <v>0</v>
      </c>
    </row>
    <row r="107" spans="1:19">
      <c r="A107" s="31" t="s">
        <v>11</v>
      </c>
      <c r="B107" s="290"/>
      <c r="C107" s="291"/>
      <c r="D107" s="291"/>
      <c r="E107" s="291"/>
      <c r="F107" s="291"/>
      <c r="G107" s="292"/>
      <c r="H107" s="278">
        <f t="shared" si="28"/>
        <v>0</v>
      </c>
      <c r="I107" s="10"/>
      <c r="J107" s="10"/>
      <c r="K107" s="248"/>
      <c r="L107" s="290"/>
      <c r="M107" s="291"/>
      <c r="N107" s="291"/>
      <c r="O107" s="291"/>
      <c r="P107" s="291"/>
      <c r="Q107" s="292"/>
      <c r="R107" s="278">
        <f t="shared" si="29"/>
        <v>0</v>
      </c>
      <c r="S107" s="14">
        <f>R107-H107</f>
        <v>0</v>
      </c>
    </row>
    <row r="108" spans="1:19" ht="15" thickBot="1">
      <c r="A108" s="4" t="s">
        <v>68</v>
      </c>
      <c r="B108" s="388"/>
      <c r="C108" s="389"/>
      <c r="D108" s="389"/>
      <c r="E108" s="389"/>
      <c r="F108" s="389"/>
      <c r="G108" s="390"/>
      <c r="H108" s="278">
        <f t="shared" si="28"/>
        <v>0</v>
      </c>
      <c r="I108" s="189">
        <f>IF(H108=0,0,(H108/(SUMIF(I63,"JA",H63))))</f>
        <v>0</v>
      </c>
      <c r="J108" s="457">
        <f>(SUMIF(I63,"JA",H63))</f>
        <v>0</v>
      </c>
      <c r="K108" s="249"/>
      <c r="L108" s="388"/>
      <c r="M108" s="389"/>
      <c r="N108" s="389"/>
      <c r="O108" s="389"/>
      <c r="P108" s="389"/>
      <c r="Q108" s="390"/>
      <c r="R108" s="18">
        <f t="shared" si="29"/>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 si="30">SUM(L104:L108)</f>
        <v>0</v>
      </c>
      <c r="M109" s="383">
        <f t="shared" ref="M109" si="31">SUM(M104:M108)</f>
        <v>0</v>
      </c>
      <c r="N109" s="383">
        <f t="shared" ref="N109" si="32">SUM(N104:N108)</f>
        <v>0</v>
      </c>
      <c r="O109" s="383">
        <f t="shared" ref="O109" si="33">SUM(O104:O108)</f>
        <v>0</v>
      </c>
      <c r="P109" s="383">
        <f t="shared" ref="P109" si="34">SUM(P104:P108)</f>
        <v>0</v>
      </c>
      <c r="Q109" s="384">
        <f t="shared" ref="Q109" si="35">SUM(Q104:Q108)</f>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6">ROUND(SUM(B117:G117),0)</f>
        <v>0</v>
      </c>
      <c r="I117" s="145"/>
      <c r="J117" s="145"/>
      <c r="K117" s="254"/>
      <c r="L117" s="385"/>
      <c r="M117" s="386"/>
      <c r="N117" s="386"/>
      <c r="O117" s="386"/>
      <c r="P117" s="386"/>
      <c r="Q117" s="387"/>
      <c r="R117" s="278">
        <f t="shared" ref="R117:R121" si="37">ROUND(SUM(L117:Q117),0)</f>
        <v>0</v>
      </c>
      <c r="S117" s="14">
        <f>R117-H117</f>
        <v>0</v>
      </c>
    </row>
    <row r="118" spans="1:19">
      <c r="A118" s="31" t="s">
        <v>58</v>
      </c>
      <c r="B118" s="290"/>
      <c r="C118" s="291"/>
      <c r="D118" s="291"/>
      <c r="E118" s="291"/>
      <c r="F118" s="291"/>
      <c r="G118" s="292"/>
      <c r="H118" s="278">
        <f t="shared" si="36"/>
        <v>0</v>
      </c>
      <c r="I118" s="145"/>
      <c r="J118" s="145"/>
      <c r="K118" s="254"/>
      <c r="L118" s="290"/>
      <c r="M118" s="291"/>
      <c r="N118" s="291"/>
      <c r="O118" s="291"/>
      <c r="P118" s="291"/>
      <c r="Q118" s="292"/>
      <c r="R118" s="278">
        <f t="shared" si="37"/>
        <v>0</v>
      </c>
      <c r="S118" s="14">
        <f>R118-H118</f>
        <v>0</v>
      </c>
    </row>
    <row r="119" spans="1:19">
      <c r="A119" s="31" t="s">
        <v>59</v>
      </c>
      <c r="B119" s="290"/>
      <c r="C119" s="291"/>
      <c r="D119" s="291"/>
      <c r="E119" s="291"/>
      <c r="F119" s="291"/>
      <c r="G119" s="292"/>
      <c r="H119" s="278">
        <f t="shared" si="36"/>
        <v>0</v>
      </c>
      <c r="I119" s="145"/>
      <c r="J119" s="145"/>
      <c r="K119" s="254"/>
      <c r="L119" s="290"/>
      <c r="M119" s="291"/>
      <c r="N119" s="291"/>
      <c r="O119" s="291"/>
      <c r="P119" s="291"/>
      <c r="Q119" s="292"/>
      <c r="R119" s="278">
        <f t="shared" si="37"/>
        <v>0</v>
      </c>
      <c r="S119" s="14">
        <f>R119-H119</f>
        <v>0</v>
      </c>
    </row>
    <row r="120" spans="1:19">
      <c r="A120" s="4" t="s">
        <v>180</v>
      </c>
      <c r="B120" s="290"/>
      <c r="C120" s="291"/>
      <c r="D120" s="291"/>
      <c r="E120" s="291"/>
      <c r="F120" s="291"/>
      <c r="G120" s="292"/>
      <c r="H120" s="278">
        <f t="shared" si="36"/>
        <v>0</v>
      </c>
      <c r="I120" s="145"/>
      <c r="J120" s="145"/>
      <c r="K120" s="254"/>
      <c r="L120" s="290"/>
      <c r="M120" s="291"/>
      <c r="N120" s="291"/>
      <c r="O120" s="291"/>
      <c r="P120" s="291"/>
      <c r="Q120" s="292"/>
      <c r="R120" s="278">
        <f t="shared" si="37"/>
        <v>0</v>
      </c>
      <c r="S120" s="14">
        <f>R120-H120</f>
        <v>0</v>
      </c>
    </row>
    <row r="121" spans="1:19" ht="15" thickBot="1">
      <c r="A121" s="4" t="s">
        <v>68</v>
      </c>
      <c r="B121" s="388"/>
      <c r="C121" s="389"/>
      <c r="D121" s="389"/>
      <c r="E121" s="389"/>
      <c r="F121" s="389"/>
      <c r="G121" s="390"/>
      <c r="H121" s="18">
        <f t="shared" si="36"/>
        <v>0</v>
      </c>
      <c r="I121" s="189">
        <f>IF(H121=0,0,(H121/H84))</f>
        <v>0</v>
      </c>
      <c r="J121" s="456">
        <f>+H84</f>
        <v>0</v>
      </c>
      <c r="K121" s="249"/>
      <c r="L121" s="305">
        <f>L$84*$I$121</f>
        <v>0</v>
      </c>
      <c r="M121" s="306">
        <f t="shared" ref="M121:Q121" si="38">M$84*$I$121</f>
        <v>0</v>
      </c>
      <c r="N121" s="306">
        <f t="shared" si="38"/>
        <v>0</v>
      </c>
      <c r="O121" s="306">
        <f t="shared" si="38"/>
        <v>0</v>
      </c>
      <c r="P121" s="306">
        <f t="shared" si="38"/>
        <v>0</v>
      </c>
      <c r="Q121" s="307">
        <f t="shared" si="38"/>
        <v>0</v>
      </c>
      <c r="R121" s="18">
        <f t="shared" si="37"/>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 si="39">SUM(L117:L121)</f>
        <v>0</v>
      </c>
      <c r="M122" s="383">
        <f t="shared" ref="M122" si="40">SUM(M117:M121)</f>
        <v>0</v>
      </c>
      <c r="N122" s="383">
        <f t="shared" ref="N122" si="41">SUM(N117:N121)</f>
        <v>0</v>
      </c>
      <c r="O122" s="383">
        <f t="shared" ref="O122" si="42">SUM(O117:O121)</f>
        <v>0</v>
      </c>
      <c r="P122" s="383">
        <f t="shared" ref="P122" si="43">SUM(P117:P121)</f>
        <v>0</v>
      </c>
      <c r="Q122" s="384">
        <f t="shared" ref="Q122" si="44">SUM(Q117:Q121)</f>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45">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45"/>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45"/>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3" si="46">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46"/>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46"/>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46"/>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47">H38</f>
        <v>0</v>
      </c>
      <c r="C155" s="43"/>
      <c r="D155" s="43">
        <f t="shared" ref="D155:D160" si="48">R38</f>
        <v>0</v>
      </c>
      <c r="E155" s="68">
        <f t="shared" ref="E155:E160" si="49">B155-D155</f>
        <v>0</v>
      </c>
      <c r="F155" s="5" t="str">
        <f t="shared" ref="F155:F160" si="50">IF(I38=0,"",I38)</f>
        <v>HA</v>
      </c>
      <c r="H155" s="47">
        <f t="shared" ref="H155:H160" si="51">H73</f>
        <v>0</v>
      </c>
      <c r="I155" s="16">
        <f t="shared" ref="I155:I160" si="52">R73</f>
        <v>0</v>
      </c>
      <c r="J155" s="16"/>
      <c r="K155" s="16"/>
      <c r="L155" s="13">
        <f t="shared" si="46"/>
        <v>0</v>
      </c>
      <c r="M155" s="5"/>
    </row>
    <row r="156" spans="1:19" s="9" customFormat="1" ht="15.5">
      <c r="A156" s="225" t="s">
        <v>74</v>
      </c>
      <c r="B156" s="42">
        <f t="shared" si="47"/>
        <v>0</v>
      </c>
      <c r="C156" s="43"/>
      <c r="D156" s="43">
        <f t="shared" si="48"/>
        <v>0</v>
      </c>
      <c r="E156" s="68">
        <f t="shared" si="49"/>
        <v>0</v>
      </c>
      <c r="F156" s="5" t="str">
        <f t="shared" si="50"/>
        <v>HA</v>
      </c>
      <c r="G156"/>
      <c r="H156" s="47">
        <f t="shared" si="51"/>
        <v>0</v>
      </c>
      <c r="I156" s="16">
        <f t="shared" si="52"/>
        <v>0</v>
      </c>
      <c r="J156" s="16"/>
      <c r="K156" s="16"/>
      <c r="L156" s="13">
        <f t="shared" si="46"/>
        <v>0</v>
      </c>
      <c r="M156" s="5"/>
    </row>
    <row r="157" spans="1:19" s="9" customFormat="1" ht="15.5">
      <c r="A157" s="225" t="s">
        <v>75</v>
      </c>
      <c r="B157" s="42">
        <f t="shared" si="47"/>
        <v>0</v>
      </c>
      <c r="C157" s="43"/>
      <c r="D157" s="43">
        <f t="shared" si="48"/>
        <v>0</v>
      </c>
      <c r="E157" s="68">
        <f t="shared" si="49"/>
        <v>0</v>
      </c>
      <c r="F157" s="5" t="str">
        <f t="shared" si="50"/>
        <v>HA</v>
      </c>
      <c r="G157"/>
      <c r="H157" s="47">
        <f t="shared" si="51"/>
        <v>0</v>
      </c>
      <c r="I157" s="16">
        <f t="shared" si="52"/>
        <v>0</v>
      </c>
      <c r="J157" s="16"/>
      <c r="K157" s="16"/>
      <c r="L157" s="13">
        <f t="shared" si="46"/>
        <v>0</v>
      </c>
      <c r="M157" s="5"/>
    </row>
    <row r="158" spans="1:19" s="9" customFormat="1" ht="15.5">
      <c r="A158" s="225" t="s">
        <v>76</v>
      </c>
      <c r="B158" s="42">
        <f t="shared" si="47"/>
        <v>0</v>
      </c>
      <c r="C158" s="43"/>
      <c r="D158" s="43">
        <f t="shared" si="48"/>
        <v>0</v>
      </c>
      <c r="E158" s="68">
        <f t="shared" si="49"/>
        <v>0</v>
      </c>
      <c r="F158" s="5" t="str">
        <f t="shared" si="50"/>
        <v>STUKS</v>
      </c>
      <c r="G158"/>
      <c r="H158" s="47">
        <f t="shared" si="51"/>
        <v>0</v>
      </c>
      <c r="I158" s="16">
        <f t="shared" si="52"/>
        <v>0</v>
      </c>
      <c r="J158" s="16"/>
      <c r="K158" s="16"/>
      <c r="L158" s="13">
        <f t="shared" si="46"/>
        <v>0</v>
      </c>
      <c r="M158" s="5"/>
    </row>
    <row r="159" spans="1:19" s="24" customFormat="1" ht="15.5">
      <c r="A159" s="225" t="s">
        <v>77</v>
      </c>
      <c r="B159" s="42">
        <f t="shared" si="47"/>
        <v>0</v>
      </c>
      <c r="C159" s="43"/>
      <c r="D159" s="43">
        <f t="shared" si="48"/>
        <v>0</v>
      </c>
      <c r="E159" s="68">
        <f t="shared" si="49"/>
        <v>0</v>
      </c>
      <c r="F159" s="5" t="str">
        <f t="shared" si="50"/>
        <v>M3</v>
      </c>
      <c r="G159"/>
      <c r="H159" s="47">
        <f t="shared" si="51"/>
        <v>0</v>
      </c>
      <c r="I159" s="16">
        <f t="shared" si="52"/>
        <v>0</v>
      </c>
      <c r="J159" s="16"/>
      <c r="K159" s="16"/>
      <c r="L159" s="13">
        <f t="shared" si="46"/>
        <v>0</v>
      </c>
      <c r="M159" s="5"/>
    </row>
    <row r="160" spans="1:19" s="19" customFormat="1">
      <c r="A160" s="225" t="s">
        <v>78</v>
      </c>
      <c r="B160" s="42">
        <f t="shared" si="47"/>
        <v>0</v>
      </c>
      <c r="C160" s="43"/>
      <c r="D160" s="43">
        <f t="shared" si="48"/>
        <v>0</v>
      </c>
      <c r="E160" s="68">
        <f t="shared" si="49"/>
        <v>0</v>
      </c>
      <c r="F160" s="5" t="str">
        <f t="shared" si="50"/>
        <v>M3</v>
      </c>
      <c r="G160"/>
      <c r="H160" s="47">
        <f t="shared" si="51"/>
        <v>0</v>
      </c>
      <c r="I160" s="16">
        <f t="shared" si="52"/>
        <v>0</v>
      </c>
      <c r="J160" s="16"/>
      <c r="K160" s="16"/>
      <c r="L160" s="13">
        <f t="shared" si="46"/>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46"/>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ref="L164" si="53">H164-I164</f>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522"/>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56"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36"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89:I90"/>
    <mergeCell ref="I102:I103"/>
    <mergeCell ref="I115:I116"/>
    <mergeCell ref="V19:V22"/>
    <mergeCell ref="B10:I10"/>
    <mergeCell ref="B14:I14"/>
    <mergeCell ref="U19:U22"/>
    <mergeCell ref="B12:I12"/>
    <mergeCell ref="U52:U55"/>
    <mergeCell ref="V52:V55"/>
  </mergeCells>
  <conditionalFormatting sqref="E141:E164">
    <cfRule type="cellIs" dxfId="1937" priority="94" operator="lessThanOrEqual">
      <formula>0</formula>
    </cfRule>
    <cfRule type="cellIs" dxfId="1936" priority="93" operator="greaterThan">
      <formula>0</formula>
    </cfRule>
    <cfRule type="containsBlanks" dxfId="1935" priority="92">
      <formula>LEN(TRIM(E141))=0</formula>
    </cfRule>
  </conditionalFormatting>
  <conditionalFormatting sqref="I95 K95">
    <cfRule type="cellIs" dxfId="1934" priority="28" operator="lessThanOrEqual">
      <formula>0.25</formula>
    </cfRule>
    <cfRule type="cellIs" dxfId="1933" priority="29" operator="greaterThan">
      <formula>0.25</formula>
    </cfRule>
  </conditionalFormatting>
  <conditionalFormatting sqref="I96">
    <cfRule type="cellIs" dxfId="1932" priority="30" operator="equal">
      <formula>"Rijksbijdrage is groter dan 25%; NIET TOEGESTAAN"</formula>
    </cfRule>
    <cfRule type="cellIs" dxfId="1931" priority="31" operator="equal">
      <formula>"Rijksbijdrage is maximaal 25% en dus akkoord"</formula>
    </cfRule>
  </conditionalFormatting>
  <conditionalFormatting sqref="I108 K108">
    <cfRule type="cellIs" dxfId="1930" priority="24" operator="lessThanOrEqual">
      <formula>0.25</formula>
    </cfRule>
    <cfRule type="cellIs" dxfId="1929" priority="25" operator="greaterThan">
      <formula>0.25</formula>
    </cfRule>
  </conditionalFormatting>
  <conditionalFormatting sqref="I109">
    <cfRule type="cellIs" dxfId="1928" priority="26" operator="equal">
      <formula>"Rijksbijdrage is groter dan 25%; NIET TOEGESTAAN"</formula>
    </cfRule>
    <cfRule type="cellIs" dxfId="1927" priority="27" operator="equal">
      <formula>"Rijksbijdrage is maximaal 25% en dus akkoord"</formula>
    </cfRule>
  </conditionalFormatting>
  <conditionalFormatting sqref="I121 K121">
    <cfRule type="cellIs" dxfId="1926" priority="14" operator="lessThanOrEqual">
      <formula>0.25</formula>
    </cfRule>
    <cfRule type="cellIs" dxfId="1925" priority="15" operator="greaterThan">
      <formula>0.25</formula>
    </cfRule>
  </conditionalFormatting>
  <conditionalFormatting sqref="I122">
    <cfRule type="cellIs" dxfId="1924" priority="12" operator="equal">
      <formula>"Rijksbijdrage is groter dan 25%; NIET TOEGESTAAN"</formula>
    </cfRule>
    <cfRule type="cellIs" dxfId="1923" priority="13" operator="equal">
      <formula>"Rijksbijdrage is maximaal 25% en dus akkoord"</formula>
    </cfRule>
  </conditionalFormatting>
  <conditionalFormatting sqref="L141:L164">
    <cfRule type="containsBlanks" dxfId="1922" priority="102">
      <formula>LEN(TRIM(L141))=0</formula>
    </cfRule>
    <cfRule type="cellIs" dxfId="1921" priority="126" operator="lessThan">
      <formula>0</formula>
    </cfRule>
    <cfRule type="cellIs" dxfId="1920" priority="125" operator="greaterThanOrEqual">
      <formula>0</formula>
    </cfRule>
  </conditionalFormatting>
  <conditionalFormatting sqref="L166:L177">
    <cfRule type="cellIs" dxfId="1919" priority="121" operator="greaterThanOrEqual">
      <formula>0</formula>
    </cfRule>
    <cfRule type="cellIs" dxfId="1918" priority="122" operator="lessThan">
      <formula>0</formula>
    </cfRule>
    <cfRule type="containsBlanks" dxfId="1917" priority="103">
      <formula>LEN(TRIM(L166))=0</formula>
    </cfRule>
  </conditionalFormatting>
  <conditionalFormatting sqref="S24:S48">
    <cfRule type="cellIs" dxfId="1916" priority="41" operator="lessThanOrEqual">
      <formula>0</formula>
    </cfRule>
    <cfRule type="containsBlanks" dxfId="1915" priority="39">
      <formula>LEN(TRIM(S24))=0</formula>
    </cfRule>
    <cfRule type="cellIs" dxfId="1914" priority="40" operator="greaterThan">
      <formula>0</formula>
    </cfRule>
  </conditionalFormatting>
  <conditionalFormatting sqref="S57:S82">
    <cfRule type="cellIs" dxfId="1913" priority="20" operator="lessThan">
      <formula>0</formula>
    </cfRule>
    <cfRule type="cellIs" dxfId="1912" priority="19" operator="greaterThanOrEqual">
      <formula>0</formula>
    </cfRule>
    <cfRule type="containsBlanks" dxfId="1911" priority="18">
      <formula>LEN(TRIM(S57))=0</formula>
    </cfRule>
  </conditionalFormatting>
  <conditionalFormatting sqref="S84:S87">
    <cfRule type="cellIs" dxfId="1910" priority="34" operator="lessThan">
      <formula>0</formula>
    </cfRule>
    <cfRule type="cellIs" dxfId="1909" priority="33" operator="greaterThanOrEqual">
      <formula>0</formula>
    </cfRule>
    <cfRule type="containsBlanks" dxfId="1908" priority="32">
      <formula>LEN(TRIM(S84))=0</formula>
    </cfRule>
  </conditionalFormatting>
  <conditionalFormatting sqref="S91:S96">
    <cfRule type="containsBlanks" dxfId="1907" priority="101">
      <formula>LEN(TRIM(S91))=0</formula>
    </cfRule>
    <cfRule type="cellIs" dxfId="1906" priority="110" operator="greaterThanOrEqual">
      <formula>0</formula>
    </cfRule>
    <cfRule type="cellIs" dxfId="1905" priority="111" operator="lessThan">
      <formula>0</formula>
    </cfRule>
  </conditionalFormatting>
  <conditionalFormatting sqref="S104:S109">
    <cfRule type="containsBlanks" dxfId="1904" priority="58">
      <formula>LEN(TRIM(S104))=0</formula>
    </cfRule>
    <cfRule type="cellIs" dxfId="1903" priority="62" operator="greaterThanOrEqual">
      <formula>0</formula>
    </cfRule>
    <cfRule type="cellIs" dxfId="1902" priority="63" operator="lessThan">
      <formula>0</formula>
    </cfRule>
  </conditionalFormatting>
  <conditionalFormatting sqref="S117:S125">
    <cfRule type="containsBlanks" dxfId="1901" priority="72">
      <formula>LEN(TRIM(S117))=0</formula>
    </cfRule>
    <cfRule type="cellIs" dxfId="1900" priority="73" operator="greaterThanOrEqual">
      <formula>0</formula>
    </cfRule>
    <cfRule type="cellIs" dxfId="1899" priority="74" operator="lessThan">
      <formula>0</formula>
    </cfRule>
  </conditionalFormatting>
  <conditionalFormatting sqref="U24:U30 U32:U36 U38:U44">
    <cfRule type="cellIs" dxfId="1896" priority="48" operator="equal">
      <formula>"Gereed"</formula>
    </cfRule>
  </conditionalFormatting>
  <conditionalFormatting sqref="U46:U48">
    <cfRule type="cellIs" dxfId="1895" priority="35" operator="equal">
      <formula>"Gereed"</formula>
    </cfRule>
  </conditionalFormatting>
  <conditionalFormatting sqref="U57:U60">
    <cfRule type="cellIs" dxfId="1894" priority="3" operator="equal">
      <formula>"Gereed"</formula>
    </cfRule>
  </conditionalFormatting>
  <conditionalFormatting sqref="U62:U64">
    <cfRule type="cellIs" dxfId="1892" priority="49" operator="equal">
      <formula>"Gereed"</formula>
    </cfRule>
  </conditionalFormatting>
  <conditionalFormatting sqref="U67:U71 U73:U79">
    <cfRule type="cellIs" dxfId="1888" priority="2" operator="equal">
      <formula>"Gereed"</formula>
    </cfRule>
  </conditionalFormatting>
  <conditionalFormatting sqref="U81:U83">
    <cfRule type="cellIs" dxfId="1887" priority="1" operator="equal">
      <formula>"Gereed"</formula>
    </cfRule>
  </conditionalFormatting>
  <dataValidations xWindow="645" yWindow="530" count="11">
    <dataValidation allowBlank="1" showInputMessage="1" showErrorMessage="1" promptTitle="Naam waterschap" prompt="Kies uit het dropdownmenu het van toepassing zijnde waterschap" sqref="J10 J12" xr:uid="{00000000-0002-0000-0300-000000000000}"/>
    <dataValidation allowBlank="1" showInputMessage="1" showErrorMessage="1" promptTitle="Werkelijke einddatum" prompt="Geef de werkelijke  einddatum van het project in (format dd-mm-jjj)." sqref="E16" xr:uid="{00000000-0002-0000-0300-000001000000}"/>
    <dataValidation allowBlank="1" showInputMessage="1" showErrorMessage="1" promptTitle="Geplande einddatum" prompt="Geef de geplande einddatum van het project in (format dd-mm-jjj)." sqref="E15" xr:uid="{00000000-0002-0000-0300-000002000000}"/>
    <dataValidation allowBlank="1" showInputMessage="1" showErrorMessage="1" promptTitle="Werkelijke startdatum" prompt="Geef de werkelijke startdatum van het project in." sqref="C16" xr:uid="{00000000-0002-0000-0300-000003000000}"/>
    <dataValidation allowBlank="1" showInputMessage="1" showErrorMessage="1" promptTitle="Geplande startdatum" prompt="Geef de geplande startdatum van het project in." sqref="C15" xr:uid="{00000000-0002-0000-0300-000004000000}"/>
    <dataValidation allowBlank="1" showInputMessage="1" showErrorMessage="1" promptTitle="Projectomschrijving" prompt="Vul hier de projectomschrijving in" sqref="B14:C14" xr:uid="{00000000-0002-0000-0300-000005000000}"/>
    <dataValidation allowBlank="1" showInputMessage="1" showErrorMessage="1" promptTitle="Sociale innovaties" prompt="Geef in deze cel zelf de eenheid aan die van toepassing is. " sqref="I46:K48 I44:K44" xr:uid="{00000000-0002-0000-0300-000006000000}"/>
    <dataValidation allowBlank="1" showInputMessage="1" showErrorMessage="1" promptTitle="Projectnaam:" prompt="Geef hier de projectnaam aan" sqref="B12:I12 B10:I10" xr:uid="{00000000-0002-0000-0300-000007000000}"/>
    <dataValidation allowBlank="1" showInputMessage="1" showErrorMessage="1" promptTitle="Geplande startdatum" prompt="Geef de geplande startdatum van het project in (format dd-mm-jjj)." sqref="B15" xr:uid="{00000000-0002-0000-0300-000008000000}"/>
    <dataValidation allowBlank="1" showInputMessage="1" showErrorMessage="1" promptTitle="Werkelijke startdatum" prompt="Geef de werkelijke startdatum van het project in (format dd-mm-jjj)." sqref="B16" xr:uid="{00000000-0002-0000-0300-000009000000}"/>
    <dataValidation allowBlank="1" showInputMessage="1" showErrorMessage="1" promptTitle="Korte toelichting" prompt="Geef altijd een korte toelichting op dit onderdeel" sqref="V23:V48 V56:V83" xr:uid="{00000000-0002-0000-0300-00000A000000}"/>
  </dataValidations>
  <pageMargins left="0.23622047244094491" right="0.23622047244094491" top="0.74803149606299213" bottom="0.74803149606299213" header="0.31496062992125984" footer="0.31496062992125984"/>
  <pageSetup paperSize="8" scale="3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32" operator="containsText" id="{E5951B9D-CAC3-4E0E-B71A-4D3BF4E76A21}">
            <xm:f>NOT(ISERROR(SEARCH(#REF!,U24)))</xm:f>
            <xm:f>#REF!</xm:f>
            <x14:dxf>
              <fill>
                <patternFill>
                  <bgColor rgb="FFFFFF00"/>
                </patternFill>
              </fill>
            </x14:dxf>
          </x14:cfRule>
          <x14:cfRule type="containsText" priority="133" operator="containsText" id="{998F343F-CD68-4811-9643-CCC67EDB5716}">
            <xm:f>NOT(ISERROR(SEARCH(#REF!,U24)))</xm:f>
            <xm:f>#REF!</xm:f>
            <x14:dxf>
              <fill>
                <patternFill>
                  <bgColor rgb="FF92D050"/>
                </patternFill>
              </fill>
            </x14:dxf>
          </x14:cfRule>
          <xm:sqref>U24:U30 U32:U36 U38:U44 U46:U48 U57:U60 U62:U64</xm:sqref>
        </x14:conditionalFormatting>
        <x14:conditionalFormatting xmlns:xm="http://schemas.microsoft.com/office/excel/2006/main">
          <x14:cfRule type="containsText" priority="131" operator="containsText" id="{CEB09458-8BF9-43C1-9CE4-863AB15516D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2B0CB78-4A79-493E-AC25-E67C850B0242}">
            <xm:f>NOT(ISERROR(SEARCH(#REF!,U67)))</xm:f>
            <xm:f>#REF!</xm:f>
            <x14:dxf>
              <fill>
                <patternFill>
                  <bgColor rgb="FFFF0000"/>
                </patternFill>
              </fill>
            </x14:dxf>
          </x14:cfRule>
          <x14:cfRule type="containsText" priority="5" operator="containsText" id="{A9F42269-D183-48E2-9597-0EED864CCCA7}">
            <xm:f>NOT(ISERROR(SEARCH(#REF!,U67)))</xm:f>
            <xm:f>#REF!</xm:f>
            <x14:dxf>
              <fill>
                <patternFill>
                  <bgColor rgb="FFFFFF00"/>
                </patternFill>
              </fill>
            </x14:dxf>
          </x14:cfRule>
          <x14:cfRule type="containsText" priority="6" operator="containsText" id="{CC85C6E2-FA90-4CAA-84A7-EF27C070B00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xWindow="645" yWindow="530" count="3">
        <x14:dataValidation type="list" allowBlank="1" showInputMessage="1" showErrorMessage="1" xr:uid="{00000000-0002-0000-0300-00000B000000}">
          <x14:formula1>
            <xm:f>keuzelijsten!$A$2:$A$6</xm:f>
          </x14:formula1>
          <xm:sqref>U24:U30 U32:U36 U38:U44 U46:U48 U79 U83 U64 U71 U62 U60</xm:sqref>
        </x14:dataValidation>
        <x14:dataValidation type="list" allowBlank="1" showInputMessage="1" showErrorMessage="1" xr:uid="{00000000-0002-0000-0300-00000C000000}">
          <x14:formula1>
            <xm:f>keuzelijsten!$C$2:$C$4</xm:f>
          </x14:formula1>
          <xm:sqref>I57:K58 I60:K60 I63:K63 V17 B125:H125 V50</xm:sqref>
        </x14:dataValidation>
        <x14:dataValidation type="list" allowBlank="1" showInputMessage="1" showErrorMessage="1" xr:uid="{00000000-0002-0000-0300-00000D000000}">
          <x14:formula1>
            <xm:f>keuzelijsten!$A$9:$A$11</xm:f>
          </x14:formula1>
          <xm:sqref>U57:U59 U63 U67:U70 U73:U78 U81:U82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pageSetUpPr fitToPage="1"/>
  </sheetPr>
  <dimension ref="A1:V179"/>
  <sheetViews>
    <sheetView showGridLines="0" topLeftCell="A7"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2</v>
      </c>
    </row>
    <row r="4" spans="1:17" ht="43">
      <c r="A4" s="1" t="str">
        <f>"FORMAT BEGROTING &amp; VERANTWOORDING (DEELPROJECT " &amp; D1 &amp;")"</f>
        <v>FORMAT BEGROTING &amp; VERANTWOORDING (DEELPROJECT 2)</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2:</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522"/>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886" priority="56" operator="lessThanOrEqual">
      <formula>0</formula>
    </cfRule>
    <cfRule type="cellIs" dxfId="1885" priority="55" operator="greaterThan">
      <formula>0</formula>
    </cfRule>
    <cfRule type="containsBlanks" dxfId="1884" priority="54">
      <formula>LEN(TRIM(E141))=0</formula>
    </cfRule>
  </conditionalFormatting>
  <conditionalFormatting sqref="I95 K95">
    <cfRule type="cellIs" dxfId="1883" priority="24" operator="lessThanOrEqual">
      <formula>0.25</formula>
    </cfRule>
    <cfRule type="cellIs" dxfId="1882" priority="25" operator="greaterThan">
      <formula>0.25</formula>
    </cfRule>
  </conditionalFormatting>
  <conditionalFormatting sqref="I96">
    <cfRule type="cellIs" dxfId="1881" priority="27" operator="equal">
      <formula>"Rijksbijdrage is maximaal 25% en dus akkoord"</formula>
    </cfRule>
    <cfRule type="cellIs" dxfId="1880" priority="26" operator="equal">
      <formula>"Rijksbijdrage is groter dan 25%; NIET TOEGESTAAN"</formula>
    </cfRule>
  </conditionalFormatting>
  <conditionalFormatting sqref="I108 K108">
    <cfRule type="cellIs" dxfId="1879" priority="21" operator="greaterThan">
      <formula>0.25</formula>
    </cfRule>
    <cfRule type="cellIs" dxfId="1878" priority="20" operator="lessThanOrEqual">
      <formula>0.25</formula>
    </cfRule>
  </conditionalFormatting>
  <conditionalFormatting sqref="I109">
    <cfRule type="cellIs" dxfId="1877" priority="22" operator="equal">
      <formula>"Rijksbijdrage is groter dan 25%; NIET TOEGESTAAN"</formula>
    </cfRule>
    <cfRule type="cellIs" dxfId="1876" priority="23" operator="equal">
      <formula>"Rijksbijdrage is maximaal 25% en dus akkoord"</formula>
    </cfRule>
  </conditionalFormatting>
  <conditionalFormatting sqref="I121 K121">
    <cfRule type="cellIs" dxfId="1875" priority="15" operator="lessThanOrEqual">
      <formula>0.25</formula>
    </cfRule>
    <cfRule type="cellIs" dxfId="1874" priority="16" operator="greaterThan">
      <formula>0.25</formula>
    </cfRule>
  </conditionalFormatting>
  <conditionalFormatting sqref="I122">
    <cfRule type="cellIs" dxfId="1873" priority="13" operator="equal">
      <formula>"Rijksbijdrage is groter dan 25%; NIET TOEGESTAAN"</formula>
    </cfRule>
    <cfRule type="cellIs" dxfId="1872" priority="14" operator="equal">
      <formula>"Rijksbijdrage is maximaal 25% en dus akkoord"</formula>
    </cfRule>
  </conditionalFormatting>
  <conditionalFormatting sqref="L141:L164">
    <cfRule type="cellIs" dxfId="1871" priority="69" operator="greaterThanOrEqual">
      <formula>0</formula>
    </cfRule>
    <cfRule type="containsBlanks" dxfId="1870" priority="61">
      <formula>LEN(TRIM(L141))=0</formula>
    </cfRule>
    <cfRule type="cellIs" dxfId="1869" priority="70" operator="lessThan">
      <formula>0</formula>
    </cfRule>
  </conditionalFormatting>
  <conditionalFormatting sqref="L166:L177">
    <cfRule type="cellIs" dxfId="1868" priority="68" operator="lessThan">
      <formula>0</formula>
    </cfRule>
    <cfRule type="containsBlanks" dxfId="1867" priority="62">
      <formula>LEN(TRIM(L166))=0</formula>
    </cfRule>
    <cfRule type="cellIs" dxfId="1866" priority="67" operator="greaterThanOrEqual">
      <formula>0</formula>
    </cfRule>
  </conditionalFormatting>
  <conditionalFormatting sqref="S24:S48">
    <cfRule type="containsBlanks" dxfId="1865" priority="32">
      <formula>LEN(TRIM(S24))=0</formula>
    </cfRule>
    <cfRule type="cellIs" dxfId="1864" priority="33" operator="greaterThan">
      <formula>0</formula>
    </cfRule>
    <cfRule type="cellIs" dxfId="1863" priority="34" operator="lessThanOrEqual">
      <formula>0</formula>
    </cfRule>
  </conditionalFormatting>
  <conditionalFormatting sqref="S57:S82">
    <cfRule type="cellIs" dxfId="1862" priority="18" operator="greaterThanOrEqual">
      <formula>0</formula>
    </cfRule>
    <cfRule type="containsBlanks" dxfId="1861" priority="17">
      <formula>LEN(TRIM(S57))=0</formula>
    </cfRule>
    <cfRule type="cellIs" dxfId="1860" priority="19" operator="lessThan">
      <formula>0</formula>
    </cfRule>
  </conditionalFormatting>
  <conditionalFormatting sqref="S84:S87">
    <cfRule type="cellIs" dxfId="1859" priority="29" operator="greaterThanOrEqual">
      <formula>0</formula>
    </cfRule>
    <cfRule type="cellIs" dxfId="1858" priority="30" operator="lessThan">
      <formula>0</formula>
    </cfRule>
    <cfRule type="containsBlanks" dxfId="1857" priority="28">
      <formula>LEN(TRIM(S84))=0</formula>
    </cfRule>
  </conditionalFormatting>
  <conditionalFormatting sqref="S91:S96">
    <cfRule type="containsBlanks" dxfId="1856" priority="60">
      <formula>LEN(TRIM(S91))=0</formula>
    </cfRule>
    <cfRule type="cellIs" dxfId="1855" priority="63" operator="greaterThanOrEqual">
      <formula>0</formula>
    </cfRule>
    <cfRule type="cellIs" dxfId="1854" priority="64" operator="lessThan">
      <formula>0</formula>
    </cfRule>
  </conditionalFormatting>
  <conditionalFormatting sqref="S104:S109">
    <cfRule type="containsBlanks" dxfId="1853" priority="37">
      <formula>LEN(TRIM(S104))=0</formula>
    </cfRule>
    <cfRule type="cellIs" dxfId="1852" priority="39" operator="greaterThanOrEqual">
      <formula>0</formula>
    </cfRule>
    <cfRule type="cellIs" dxfId="1851" priority="40" operator="lessThan">
      <formula>0</formula>
    </cfRule>
  </conditionalFormatting>
  <conditionalFormatting sqref="S117:S125">
    <cfRule type="containsBlanks" dxfId="1850" priority="46">
      <formula>LEN(TRIM(S117))=0</formula>
    </cfRule>
    <cfRule type="cellIs" dxfId="1849" priority="47" operator="greaterThanOrEqual">
      <formula>0</formula>
    </cfRule>
    <cfRule type="cellIs" dxfId="1848" priority="48" operator="lessThan">
      <formula>0</formula>
    </cfRule>
  </conditionalFormatting>
  <conditionalFormatting sqref="U24:U30 U32:U36 U38:U44">
    <cfRule type="cellIs" dxfId="1845" priority="8" operator="equal">
      <formula>"Gereed"</formula>
    </cfRule>
  </conditionalFormatting>
  <conditionalFormatting sqref="U46:U48">
    <cfRule type="cellIs" dxfId="1844" priority="7" operator="equal">
      <formula>"Gereed"</formula>
    </cfRule>
  </conditionalFormatting>
  <conditionalFormatting sqref="U57:U60">
    <cfRule type="cellIs" dxfId="1843" priority="3" operator="equal">
      <formula>"Gereed"</formula>
    </cfRule>
  </conditionalFormatting>
  <conditionalFormatting sqref="U62:U64">
    <cfRule type="cellIs" dxfId="1841" priority="9" operator="equal">
      <formula>"Gereed"</formula>
    </cfRule>
  </conditionalFormatting>
  <conditionalFormatting sqref="U67:U71 U73:U79">
    <cfRule type="cellIs" dxfId="1837" priority="2" operator="equal">
      <formula>"Gereed"</formula>
    </cfRule>
  </conditionalFormatting>
  <conditionalFormatting sqref="U81:U83">
    <cfRule type="cellIs" dxfId="183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400-000000000000}"/>
    <dataValidation allowBlank="1" showInputMessage="1" showErrorMessage="1" promptTitle="Geplande startdatum" prompt="Geef de geplande startdatum van het project in (format dd-mm-jjj)." sqref="B15" xr:uid="{00000000-0002-0000-0400-000001000000}"/>
    <dataValidation allowBlank="1" showInputMessage="1" showErrorMessage="1" promptTitle="Projectnaam:" prompt="Geef hier de projectnaam aan" sqref="B12:I12 B10:I10" xr:uid="{00000000-0002-0000-0400-000002000000}"/>
    <dataValidation allowBlank="1" showInputMessage="1" showErrorMessage="1" promptTitle="Sociale innovaties" prompt="Geef in deze cel zelf de eenheid aan die van toepassing is. " sqref="I46:K48 I44:K44" xr:uid="{00000000-0002-0000-0400-000003000000}"/>
    <dataValidation allowBlank="1" showInputMessage="1" showErrorMessage="1" promptTitle="Projectomschrijving" prompt="Vul hier de projectomschrijving in" sqref="B14:C14" xr:uid="{00000000-0002-0000-0400-000004000000}"/>
    <dataValidation allowBlank="1" showInputMessage="1" showErrorMessage="1" promptTitle="Geplande startdatum" prompt="Geef de geplande startdatum van het project in." sqref="C15" xr:uid="{00000000-0002-0000-0400-000005000000}"/>
    <dataValidation allowBlank="1" showInputMessage="1" showErrorMessage="1" promptTitle="Werkelijke startdatum" prompt="Geef de werkelijke startdatum van het project in." sqref="C16" xr:uid="{00000000-0002-0000-0400-000006000000}"/>
    <dataValidation allowBlank="1" showInputMessage="1" showErrorMessage="1" promptTitle="Geplande einddatum" prompt="Geef de geplande einddatum van het project in (format dd-mm-jjj)." sqref="E15" xr:uid="{00000000-0002-0000-0400-000007000000}"/>
    <dataValidation allowBlank="1" showInputMessage="1" showErrorMessage="1" promptTitle="Werkelijke einddatum" prompt="Geef de werkelijke  einddatum van het project in (format dd-mm-jjj)." sqref="E16" xr:uid="{00000000-0002-0000-0400-000008000000}"/>
    <dataValidation allowBlank="1" showInputMessage="1" showErrorMessage="1" promptTitle="Naam waterschap" prompt="Kies uit het dropdownmenu het van toepassing zijnde waterschap" sqref="J10 J12" xr:uid="{00000000-0002-0000-0400-000009000000}"/>
    <dataValidation allowBlank="1" showInputMessage="1" showErrorMessage="1" promptTitle="Korte toelichting" prompt="Geef altijd een korte toelichting op dit onderdeel" sqref="V23:V48 V56:V83" xr:uid="{00000000-0002-0000-0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9FD7DF0A-5E6D-4A37-A362-08CC2EF2483C}">
            <xm:f>NOT(ISERROR(SEARCH(#REF!,U24)))</xm:f>
            <xm:f>#REF!</xm:f>
            <x14:dxf>
              <fill>
                <patternFill>
                  <bgColor rgb="FF92D050"/>
                </patternFill>
              </fill>
            </x14:dxf>
          </x14:cfRule>
          <x14:cfRule type="containsText" priority="11" operator="containsText" id="{4F733280-F2FB-4761-BA5F-4D5CC1734E2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CC26027B-332B-4E9B-915B-7B9DB046D3F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21935516-3531-4B66-9B75-3C1BEBC0F8B2}">
            <xm:f>NOT(ISERROR(SEARCH(#REF!,U67)))</xm:f>
            <xm:f>#REF!</xm:f>
            <x14:dxf>
              <fill>
                <patternFill>
                  <bgColor rgb="FFFF0000"/>
                </patternFill>
              </fill>
            </x14:dxf>
          </x14:cfRule>
          <x14:cfRule type="containsText" priority="5" operator="containsText" id="{BE4B751E-AD6C-4C5C-AD52-A8F8FBEFB010}">
            <xm:f>NOT(ISERROR(SEARCH(#REF!,U67)))</xm:f>
            <xm:f>#REF!</xm:f>
            <x14:dxf>
              <fill>
                <patternFill>
                  <bgColor rgb="FFFFFF00"/>
                </patternFill>
              </fill>
            </x14:dxf>
          </x14:cfRule>
          <x14:cfRule type="containsText" priority="6" operator="containsText" id="{1D0A076A-A327-4E7D-A162-67BE18D1604E}">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B000000}">
          <x14:formula1>
            <xm:f>keuzelijsten!$C$2:$C$4</xm:f>
          </x14:formula1>
          <xm:sqref>I57:K58 I60:K60 I63:K63 B125:H125 V17 V50</xm:sqref>
        </x14:dataValidation>
        <x14:dataValidation type="list" allowBlank="1" showInputMessage="1" showErrorMessage="1" xr:uid="{00000000-0002-0000-0400-00000C000000}">
          <x14:formula1>
            <xm:f>keuzelijsten!$A$2:$A$6</xm:f>
          </x14:formula1>
          <xm:sqref>U24:U30 U32:U36 U38:U44 U46:U48 U79 U83 U64 U71 U62 U60</xm:sqref>
        </x14:dataValidation>
        <x14:dataValidation type="list" allowBlank="1" showInputMessage="1" showErrorMessage="1" xr:uid="{00000000-0002-0000-0400-00000D000000}">
          <x14:formula1>
            <xm:f>keuzelijsten!$A$9:$A$11</xm:f>
          </x14:formula1>
          <xm:sqref>U57:U59 U63 U67:U70 U73:U78 U81:U82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3</v>
      </c>
    </row>
    <row r="4" spans="1:17" ht="43">
      <c r="A4" s="1" t="str">
        <f>"FORMAT BEGROTING &amp; VERANTWOORDING (DEELPROJECT " &amp; D1 &amp;")"</f>
        <v>FORMAT BEGROTING &amp; VERANTWOORDING (DEELPROJECT 3)</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3:</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522"/>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835" priority="56" operator="lessThanOrEqual">
      <formula>0</formula>
    </cfRule>
    <cfRule type="cellIs" dxfId="1834" priority="55" operator="greaterThan">
      <formula>0</formula>
    </cfRule>
    <cfRule type="containsBlanks" dxfId="1833" priority="54">
      <formula>LEN(TRIM(E141))=0</formula>
    </cfRule>
  </conditionalFormatting>
  <conditionalFormatting sqref="I95 K95">
    <cfRule type="cellIs" dxfId="1832" priority="24" operator="lessThanOrEqual">
      <formula>0.25</formula>
    </cfRule>
    <cfRule type="cellIs" dxfId="1831" priority="25" operator="greaterThan">
      <formula>0.25</formula>
    </cfRule>
  </conditionalFormatting>
  <conditionalFormatting sqref="I96">
    <cfRule type="cellIs" dxfId="1830" priority="27" operator="equal">
      <formula>"Rijksbijdrage is maximaal 25% en dus akkoord"</formula>
    </cfRule>
    <cfRule type="cellIs" dxfId="1829" priority="26" operator="equal">
      <formula>"Rijksbijdrage is groter dan 25%; NIET TOEGESTAAN"</formula>
    </cfRule>
  </conditionalFormatting>
  <conditionalFormatting sqref="I108 K108">
    <cfRule type="cellIs" dxfId="1828" priority="21" operator="greaterThan">
      <formula>0.25</formula>
    </cfRule>
    <cfRule type="cellIs" dxfId="1827" priority="20" operator="lessThanOrEqual">
      <formula>0.25</formula>
    </cfRule>
  </conditionalFormatting>
  <conditionalFormatting sqref="I109">
    <cfRule type="cellIs" dxfId="1826" priority="22" operator="equal">
      <formula>"Rijksbijdrage is groter dan 25%; NIET TOEGESTAAN"</formula>
    </cfRule>
    <cfRule type="cellIs" dxfId="1825" priority="23" operator="equal">
      <formula>"Rijksbijdrage is maximaal 25% en dus akkoord"</formula>
    </cfRule>
  </conditionalFormatting>
  <conditionalFormatting sqref="I121 K121">
    <cfRule type="cellIs" dxfId="1824" priority="15" operator="lessThanOrEqual">
      <formula>0.25</formula>
    </cfRule>
    <cfRule type="cellIs" dxfId="1823" priority="16" operator="greaterThan">
      <formula>0.25</formula>
    </cfRule>
  </conditionalFormatting>
  <conditionalFormatting sqref="I122">
    <cfRule type="cellIs" dxfId="1822" priority="13" operator="equal">
      <formula>"Rijksbijdrage is groter dan 25%; NIET TOEGESTAAN"</formula>
    </cfRule>
    <cfRule type="cellIs" dxfId="1821" priority="14" operator="equal">
      <formula>"Rijksbijdrage is maximaal 25% en dus akkoord"</formula>
    </cfRule>
  </conditionalFormatting>
  <conditionalFormatting sqref="L141:L164">
    <cfRule type="cellIs" dxfId="1820" priority="69" operator="greaterThanOrEqual">
      <formula>0</formula>
    </cfRule>
    <cfRule type="containsBlanks" dxfId="1819" priority="61">
      <formula>LEN(TRIM(L141))=0</formula>
    </cfRule>
    <cfRule type="cellIs" dxfId="1818" priority="70" operator="lessThan">
      <formula>0</formula>
    </cfRule>
  </conditionalFormatting>
  <conditionalFormatting sqref="L166:L177">
    <cfRule type="cellIs" dxfId="1817" priority="68" operator="lessThan">
      <formula>0</formula>
    </cfRule>
    <cfRule type="containsBlanks" dxfId="1816" priority="62">
      <formula>LEN(TRIM(L166))=0</formula>
    </cfRule>
    <cfRule type="cellIs" dxfId="1815" priority="67" operator="greaterThanOrEqual">
      <formula>0</formula>
    </cfRule>
  </conditionalFormatting>
  <conditionalFormatting sqref="S24:S48">
    <cfRule type="containsBlanks" dxfId="1814" priority="32">
      <formula>LEN(TRIM(S24))=0</formula>
    </cfRule>
    <cfRule type="cellIs" dxfId="1813" priority="33" operator="greaterThan">
      <formula>0</formula>
    </cfRule>
    <cfRule type="cellIs" dxfId="1812" priority="34" operator="lessThanOrEqual">
      <formula>0</formula>
    </cfRule>
  </conditionalFormatting>
  <conditionalFormatting sqref="S57:S82">
    <cfRule type="cellIs" dxfId="1811" priority="18" operator="greaterThanOrEqual">
      <formula>0</formula>
    </cfRule>
    <cfRule type="containsBlanks" dxfId="1810" priority="17">
      <formula>LEN(TRIM(S57))=0</formula>
    </cfRule>
    <cfRule type="cellIs" dxfId="1809" priority="19" operator="lessThan">
      <formula>0</formula>
    </cfRule>
  </conditionalFormatting>
  <conditionalFormatting sqref="S84:S87">
    <cfRule type="cellIs" dxfId="1808" priority="29" operator="greaterThanOrEqual">
      <formula>0</formula>
    </cfRule>
    <cfRule type="cellIs" dxfId="1807" priority="30" operator="lessThan">
      <formula>0</formula>
    </cfRule>
    <cfRule type="containsBlanks" dxfId="1806" priority="28">
      <formula>LEN(TRIM(S84))=0</formula>
    </cfRule>
  </conditionalFormatting>
  <conditionalFormatting sqref="S91:S96">
    <cfRule type="containsBlanks" dxfId="1805" priority="60">
      <formula>LEN(TRIM(S91))=0</formula>
    </cfRule>
    <cfRule type="cellIs" dxfId="1804" priority="63" operator="greaterThanOrEqual">
      <formula>0</formula>
    </cfRule>
    <cfRule type="cellIs" dxfId="1803" priority="64" operator="lessThan">
      <formula>0</formula>
    </cfRule>
  </conditionalFormatting>
  <conditionalFormatting sqref="S104:S109">
    <cfRule type="containsBlanks" dxfId="1802" priority="37">
      <formula>LEN(TRIM(S104))=0</formula>
    </cfRule>
    <cfRule type="cellIs" dxfId="1801" priority="39" operator="greaterThanOrEqual">
      <formula>0</formula>
    </cfRule>
    <cfRule type="cellIs" dxfId="1800" priority="40" operator="lessThan">
      <formula>0</formula>
    </cfRule>
  </conditionalFormatting>
  <conditionalFormatting sqref="S117:S125">
    <cfRule type="containsBlanks" dxfId="1799" priority="46">
      <formula>LEN(TRIM(S117))=0</formula>
    </cfRule>
    <cfRule type="cellIs" dxfId="1798" priority="47" operator="greaterThanOrEqual">
      <formula>0</formula>
    </cfRule>
    <cfRule type="cellIs" dxfId="1797" priority="48" operator="lessThan">
      <formula>0</formula>
    </cfRule>
  </conditionalFormatting>
  <conditionalFormatting sqref="U24:U30 U32:U36 U38:U44">
    <cfRule type="cellIs" dxfId="1794" priority="8" operator="equal">
      <formula>"Gereed"</formula>
    </cfRule>
  </conditionalFormatting>
  <conditionalFormatting sqref="U46:U48">
    <cfRule type="cellIs" dxfId="1793" priority="7" operator="equal">
      <formula>"Gereed"</formula>
    </cfRule>
  </conditionalFormatting>
  <conditionalFormatting sqref="U57:U60">
    <cfRule type="cellIs" dxfId="1792" priority="3" operator="equal">
      <formula>"Gereed"</formula>
    </cfRule>
  </conditionalFormatting>
  <conditionalFormatting sqref="U62:U64">
    <cfRule type="cellIs" dxfId="1790" priority="9" operator="equal">
      <formula>"Gereed"</formula>
    </cfRule>
  </conditionalFormatting>
  <conditionalFormatting sqref="U67:U71 U73:U79">
    <cfRule type="cellIs" dxfId="1786" priority="2" operator="equal">
      <formula>"Gereed"</formula>
    </cfRule>
  </conditionalFormatting>
  <conditionalFormatting sqref="U81:U83">
    <cfRule type="cellIs" dxfId="178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500-000000000000}"/>
    <dataValidation allowBlank="1" showInputMessage="1" showErrorMessage="1" promptTitle="Werkelijke einddatum" prompt="Geef de werkelijke  einddatum van het project in (format dd-mm-jjj)." sqref="E16" xr:uid="{00000000-0002-0000-0500-000001000000}"/>
    <dataValidation allowBlank="1" showInputMessage="1" showErrorMessage="1" promptTitle="Geplande einddatum" prompt="Geef de geplande einddatum van het project in (format dd-mm-jjj)." sqref="E15" xr:uid="{00000000-0002-0000-0500-000002000000}"/>
    <dataValidation allowBlank="1" showInputMessage="1" showErrorMessage="1" promptTitle="Werkelijke startdatum" prompt="Geef de werkelijke startdatum van het project in." sqref="C16" xr:uid="{00000000-0002-0000-0500-000003000000}"/>
    <dataValidation allowBlank="1" showInputMessage="1" showErrorMessage="1" promptTitle="Geplande startdatum" prompt="Geef de geplande startdatum van het project in." sqref="C15" xr:uid="{00000000-0002-0000-0500-000004000000}"/>
    <dataValidation allowBlank="1" showInputMessage="1" showErrorMessage="1" promptTitle="Projectomschrijving" prompt="Vul hier de projectomschrijving in" sqref="B14:C14" xr:uid="{00000000-0002-0000-0500-000005000000}"/>
    <dataValidation allowBlank="1" showInputMessage="1" showErrorMessage="1" promptTitle="Sociale innovaties" prompt="Geef in deze cel zelf de eenheid aan die van toepassing is. " sqref="I46:K48 I44:K44" xr:uid="{00000000-0002-0000-0500-000006000000}"/>
    <dataValidation allowBlank="1" showInputMessage="1" showErrorMessage="1" promptTitle="Projectnaam:" prompt="Geef hier de projectnaam aan" sqref="B12:I12 B10:I10" xr:uid="{00000000-0002-0000-0500-000007000000}"/>
    <dataValidation allowBlank="1" showInputMessage="1" showErrorMessage="1" promptTitle="Geplande startdatum" prompt="Geef de geplande startdatum van het project in (format dd-mm-jjj)." sqref="B15" xr:uid="{00000000-0002-0000-0500-000008000000}"/>
    <dataValidation allowBlank="1" showInputMessage="1" showErrorMessage="1" promptTitle="Werkelijke startdatum" prompt="Geef de werkelijke startdatum van het project in (format dd-mm-jjj)." sqref="B16" xr:uid="{00000000-0002-0000-0500-000009000000}"/>
    <dataValidation allowBlank="1" showInputMessage="1" showErrorMessage="1" promptTitle="Korte toelichting" prompt="Geef altijd een korte toelichting op dit onderdeel" sqref="V23:V48 V56:V83" xr:uid="{00000000-0002-0000-0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E89C10DA-F118-4440-B943-74EAF72CD6A2}">
            <xm:f>NOT(ISERROR(SEARCH(#REF!,U24)))</xm:f>
            <xm:f>#REF!</xm:f>
            <x14:dxf>
              <fill>
                <patternFill>
                  <bgColor rgb="FF92D050"/>
                </patternFill>
              </fill>
            </x14:dxf>
          </x14:cfRule>
          <x14:cfRule type="containsText" priority="11" operator="containsText" id="{B85511BB-D6DA-4B82-A76E-DE2E47487F0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6F22F27-1557-4596-8724-9B096498B291}">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0EE0E26-770A-4028-97F5-6A85FD3C218F}">
            <xm:f>NOT(ISERROR(SEARCH(#REF!,U67)))</xm:f>
            <xm:f>#REF!</xm:f>
            <x14:dxf>
              <fill>
                <patternFill>
                  <bgColor rgb="FFFF0000"/>
                </patternFill>
              </fill>
            </x14:dxf>
          </x14:cfRule>
          <x14:cfRule type="containsText" priority="5" operator="containsText" id="{A4A06D7F-F543-477D-B328-FD1A68FFB4C0}">
            <xm:f>NOT(ISERROR(SEARCH(#REF!,U67)))</xm:f>
            <xm:f>#REF!</xm:f>
            <x14:dxf>
              <fill>
                <patternFill>
                  <bgColor rgb="FFFFFF00"/>
                </patternFill>
              </fill>
            </x14:dxf>
          </x14:cfRule>
          <x14:cfRule type="containsText" priority="6" operator="containsText" id="{8DA1DC96-510F-4A7D-BED6-09CF70F72BBC}">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B000000}">
          <x14:formula1>
            <xm:f>keuzelijsten!$A$2:$A$6</xm:f>
          </x14:formula1>
          <xm:sqref>U24:U30 U32:U36 U38:U44 U46:U48 U79 U83 U64 U71 U62 U60</xm:sqref>
        </x14:dataValidation>
        <x14:dataValidation type="list" allowBlank="1" showInputMessage="1" showErrorMessage="1" xr:uid="{00000000-0002-0000-0500-00000C000000}">
          <x14:formula1>
            <xm:f>keuzelijsten!$C$2:$C$4</xm:f>
          </x14:formula1>
          <xm:sqref>I57:K58 I60:K60 I63:K63 B125:H125 V17 V50</xm:sqref>
        </x14:dataValidation>
        <x14:dataValidation type="list" allowBlank="1" showInputMessage="1" showErrorMessage="1" xr:uid="{00000000-0002-0000-0500-00000D000000}">
          <x14:formula1>
            <xm:f>keuzelijsten!$A$9:$A$11</xm:f>
          </x14:formula1>
          <xm:sqref>U57:U59 U63 U67:U70 U73:U78 U81:U82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1">
    <pageSetUpPr fitToPage="1"/>
  </sheetPr>
  <dimension ref="A1:V179"/>
  <sheetViews>
    <sheetView showGridLines="0" topLeftCell="A9" zoomScale="70" zoomScaleNormal="70" workbookViewId="0">
      <selection activeCell="L52" sqref="L52"/>
    </sheetView>
  </sheetViews>
  <sheetFormatPr defaultColWidth="9" defaultRowHeight="14.5"/>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c r="B1" s="169" t="s">
        <v>71</v>
      </c>
      <c r="C1" s="233"/>
      <c r="D1" s="170">
        <v>4</v>
      </c>
    </row>
    <row r="4" spans="1:17" ht="43">
      <c r="A4" s="1" t="str">
        <f>"FORMAT BEGROTING &amp; VERANTWOORDING (DEELPROJECT " &amp; D1 &amp;")"</f>
        <v>FORMAT BEGROTING &amp; VERANTWOORDING (DEELPROJECT 4)</v>
      </c>
    </row>
    <row r="6" spans="1:17" s="91" customFormat="1" ht="24.5">
      <c r="A6" s="94" t="s">
        <v>1</v>
      </c>
      <c r="B6" s="167" t="s">
        <v>54</v>
      </c>
      <c r="C6" s="167"/>
    </row>
    <row r="7" spans="1:17" s="91" customFormat="1" ht="24.5">
      <c r="A7" s="94"/>
      <c r="B7" s="94"/>
      <c r="C7" s="94"/>
    </row>
    <row r="8" spans="1:17" s="91" customFormat="1" ht="24.5">
      <c r="A8" s="94" t="s">
        <v>0</v>
      </c>
      <c r="B8" s="167" t="s">
        <v>55</v>
      </c>
      <c r="C8" s="167"/>
    </row>
    <row r="10" spans="1:17" s="91" customFormat="1" ht="24" customHeight="1">
      <c r="A10" s="94" t="s">
        <v>13</v>
      </c>
      <c r="B10" s="568" t="str">
        <f>+'DP1'!$B$10</f>
        <v>Aa en Maas</v>
      </c>
      <c r="C10" s="569"/>
      <c r="D10" s="569"/>
      <c r="E10" s="569"/>
      <c r="F10" s="569"/>
      <c r="G10" s="569"/>
      <c r="H10" s="569"/>
      <c r="I10" s="570"/>
      <c r="J10" s="92"/>
    </row>
    <row r="11" spans="1:17" ht="23">
      <c r="A11" s="91"/>
      <c r="B11" s="93"/>
      <c r="C11" s="93"/>
      <c r="D11" s="93"/>
      <c r="E11" s="93"/>
      <c r="F11" s="93"/>
      <c r="G11" s="93"/>
      <c r="H11" s="93"/>
      <c r="I11" s="93"/>
    </row>
    <row r="12" spans="1:17" s="91" customFormat="1" ht="24" customHeight="1">
      <c r="A12" s="94" t="s">
        <v>52</v>
      </c>
      <c r="B12" s="573"/>
      <c r="C12" s="574"/>
      <c r="D12" s="574"/>
      <c r="E12" s="574"/>
      <c r="F12" s="574"/>
      <c r="G12" s="574"/>
      <c r="H12" s="574"/>
      <c r="I12" s="575"/>
      <c r="J12" s="92"/>
    </row>
    <row r="13" spans="1:17" ht="23">
      <c r="A13" s="91"/>
      <c r="B13" s="93"/>
      <c r="C13" s="93"/>
      <c r="D13" s="93"/>
      <c r="E13" s="93"/>
      <c r="F13" s="93"/>
      <c r="G13" s="93"/>
      <c r="H13" s="93"/>
      <c r="I13" s="93"/>
    </row>
    <row r="14" spans="1:17" s="91" customFormat="1" ht="24.5">
      <c r="A14" s="94" t="str">
        <f>"Projectomschrijving (Deel)project " &amp; D1 &amp;":"</f>
        <v>Projectomschrijving (Deel)project 4:</v>
      </c>
      <c r="B14" s="573"/>
      <c r="C14" s="574"/>
      <c r="D14" s="574"/>
      <c r="E14" s="574"/>
      <c r="F14" s="574"/>
      <c r="G14" s="574"/>
      <c r="H14" s="574"/>
      <c r="I14" s="575"/>
      <c r="J14" s="92"/>
      <c r="K14" s="92"/>
      <c r="Q14"/>
    </row>
    <row r="15" spans="1:17">
      <c r="A15" t="s">
        <v>32</v>
      </c>
      <c r="B15" s="75"/>
      <c r="C15" s="407"/>
      <c r="D15" s="2" t="s">
        <v>12</v>
      </c>
      <c r="E15" s="75"/>
    </row>
    <row r="16" spans="1:17" ht="18" customHeight="1" thickBot="1">
      <c r="A16" t="s">
        <v>33</v>
      </c>
      <c r="B16" s="76"/>
      <c r="C16" s="407"/>
      <c r="D16" s="2" t="s">
        <v>12</v>
      </c>
      <c r="E16" s="76"/>
    </row>
    <row r="17" spans="1:22" ht="16" thickBot="1">
      <c r="U17" s="557" t="s">
        <v>113</v>
      </c>
      <c r="V17" s="426"/>
    </row>
    <row r="18" spans="1:22" ht="21" thickBot="1">
      <c r="A18" s="25" t="str">
        <f>"Prestaties deelproject " &amp; D1 &amp;":"</f>
        <v>Prestaties deelproject 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c r="A20" s="59"/>
      <c r="B20" s="409"/>
      <c r="C20" s="410"/>
      <c r="D20" s="410"/>
      <c r="E20" s="410"/>
      <c r="F20" s="410"/>
      <c r="G20" s="411"/>
      <c r="H20" s="413"/>
      <c r="I20" s="280"/>
      <c r="K20" s="245"/>
      <c r="L20" s="326"/>
      <c r="M20" s="327"/>
      <c r="N20" s="327"/>
      <c r="O20" s="327"/>
      <c r="P20" s="327"/>
      <c r="Q20" s="328"/>
      <c r="R20" s="401"/>
      <c r="S20" s="60" t="s">
        <v>25</v>
      </c>
      <c r="U20" s="580"/>
      <c r="V20" s="577"/>
    </row>
    <row r="21" spans="1:22">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c r="A23" s="8"/>
      <c r="B23" s="314"/>
      <c r="C23" s="315"/>
      <c r="D23" s="315"/>
      <c r="E23" s="315"/>
      <c r="F23" s="315"/>
      <c r="G23" s="316"/>
      <c r="H23" s="417"/>
      <c r="I23" s="418"/>
      <c r="K23" s="247"/>
      <c r="L23" s="329"/>
      <c r="M23" s="330"/>
      <c r="N23" s="330"/>
      <c r="O23" s="330"/>
      <c r="P23" s="330"/>
      <c r="Q23" s="331"/>
      <c r="R23" s="32"/>
      <c r="S23" s="399"/>
      <c r="U23" s="104"/>
      <c r="V23" s="32"/>
    </row>
    <row r="24" spans="1:22">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c r="A27" s="6" t="s">
        <v>171</v>
      </c>
      <c r="B27" s="320"/>
      <c r="C27" s="321"/>
      <c r="D27" s="321"/>
      <c r="E27" s="321"/>
      <c r="F27" s="321"/>
      <c r="G27" s="322"/>
      <c r="H27" s="419"/>
      <c r="I27" s="420"/>
      <c r="K27" s="245"/>
      <c r="L27" s="335"/>
      <c r="M27" s="336"/>
      <c r="N27" s="336"/>
      <c r="O27" s="336"/>
      <c r="P27" s="336"/>
      <c r="Q27" s="337"/>
      <c r="R27" s="404"/>
      <c r="S27" s="400"/>
      <c r="U27" s="105"/>
      <c r="V27" s="5"/>
    </row>
    <row r="28" spans="1:22">
      <c r="A28" s="6"/>
      <c r="B28" s="320"/>
      <c r="C28" s="321"/>
      <c r="D28" s="321"/>
      <c r="E28" s="321"/>
      <c r="F28" s="321"/>
      <c r="G28" s="322"/>
      <c r="H28" s="419"/>
      <c r="I28" s="420"/>
      <c r="K28" s="245"/>
      <c r="L28" s="335"/>
      <c r="M28" s="336"/>
      <c r="N28" s="336"/>
      <c r="O28" s="336"/>
      <c r="P28" s="336"/>
      <c r="Q28" s="337"/>
      <c r="R28" s="404"/>
      <c r="S28" s="400"/>
      <c r="U28" s="105"/>
      <c r="V28" s="5"/>
    </row>
    <row r="29" spans="1:22">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c r="A30" s="168"/>
      <c r="B30" s="320"/>
      <c r="C30" s="321"/>
      <c r="D30" s="321"/>
      <c r="E30" s="321"/>
      <c r="F30" s="321"/>
      <c r="G30" s="322"/>
      <c r="H30" s="419"/>
      <c r="I30" s="420"/>
      <c r="K30" s="245"/>
      <c r="L30" s="335"/>
      <c r="M30" s="336"/>
      <c r="N30" s="336"/>
      <c r="O30" s="336"/>
      <c r="P30" s="336"/>
      <c r="Q30" s="337"/>
      <c r="R30" s="404"/>
      <c r="S30" s="400"/>
      <c r="U30" s="105"/>
      <c r="V30" s="5"/>
    </row>
    <row r="31" spans="1:22">
      <c r="A31" s="168" t="s">
        <v>87</v>
      </c>
      <c r="B31" s="320"/>
      <c r="C31" s="321"/>
      <c r="D31" s="321"/>
      <c r="E31" s="321"/>
      <c r="F31" s="321"/>
      <c r="G31" s="322"/>
      <c r="H31" s="419"/>
      <c r="I31" s="420"/>
      <c r="K31" s="245"/>
      <c r="L31" s="335"/>
      <c r="M31" s="336"/>
      <c r="N31" s="336"/>
      <c r="O31" s="336"/>
      <c r="P31" s="336"/>
      <c r="Q31" s="337"/>
      <c r="R31" s="404"/>
      <c r="S31" s="400"/>
      <c r="U31" s="105"/>
      <c r="V31" s="5"/>
    </row>
    <row r="32" spans="1:22">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c r="A36" s="187"/>
      <c r="B36" s="320"/>
      <c r="C36" s="321"/>
      <c r="D36" s="321"/>
      <c r="E36" s="321"/>
      <c r="F36" s="321"/>
      <c r="G36" s="322"/>
      <c r="H36" s="419"/>
      <c r="I36" s="420"/>
      <c r="K36" s="245"/>
      <c r="L36" s="335"/>
      <c r="M36" s="336"/>
      <c r="N36" s="336"/>
      <c r="O36" s="336"/>
      <c r="P36" s="336"/>
      <c r="Q36" s="337"/>
      <c r="R36" s="404"/>
      <c r="S36" s="400"/>
      <c r="U36" s="105"/>
      <c r="V36" s="5"/>
    </row>
    <row r="37" spans="1:22">
      <c r="A37" s="173" t="s">
        <v>88</v>
      </c>
      <c r="B37" s="320"/>
      <c r="C37" s="321"/>
      <c r="D37" s="321"/>
      <c r="E37" s="321"/>
      <c r="F37" s="321"/>
      <c r="G37" s="322"/>
      <c r="H37" s="419"/>
      <c r="I37" s="420"/>
      <c r="K37" s="245"/>
      <c r="L37" s="335"/>
      <c r="M37" s="336"/>
      <c r="N37" s="336"/>
      <c r="O37" s="336"/>
      <c r="P37" s="336"/>
      <c r="Q37" s="337"/>
      <c r="R37" s="404"/>
      <c r="S37" s="400"/>
      <c r="U37" s="105"/>
      <c r="V37" s="5"/>
    </row>
    <row r="38" spans="1:22">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c r="A44" s="215"/>
      <c r="B44" s="320"/>
      <c r="C44" s="321"/>
      <c r="D44" s="321"/>
      <c r="E44" s="321"/>
      <c r="F44" s="321"/>
      <c r="G44" s="322"/>
      <c r="H44" s="419"/>
      <c r="I44" s="420"/>
      <c r="K44" s="245"/>
      <c r="L44" s="335"/>
      <c r="M44" s="336"/>
      <c r="N44" s="336"/>
      <c r="O44" s="336"/>
      <c r="P44" s="336"/>
      <c r="Q44" s="337"/>
      <c r="R44" s="404"/>
      <c r="S44" s="400"/>
      <c r="U44" s="105"/>
      <c r="V44" s="5"/>
    </row>
    <row r="45" spans="1:22">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c r="L49" s="136"/>
      <c r="M49" s="136"/>
      <c r="N49" s="136"/>
      <c r="O49" s="136"/>
      <c r="P49" s="136"/>
      <c r="Q49" s="43"/>
      <c r="R49" s="136"/>
      <c r="S49" s="68"/>
    </row>
    <row r="50" spans="1:22" ht="16" thickBot="1">
      <c r="U50" s="425" t="s">
        <v>113</v>
      </c>
      <c r="V50" s="426"/>
    </row>
    <row r="51" spans="1:22" ht="23.25" customHeight="1" thickBot="1">
      <c r="A51" s="25" t="str">
        <f>"Financiën deelproject " &amp; D1 &amp;":"</f>
        <v>Financiën deelproject 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c r="A56" s="8"/>
      <c r="B56" s="287"/>
      <c r="C56" s="288"/>
      <c r="D56" s="288"/>
      <c r="E56" s="288"/>
      <c r="F56" s="288"/>
      <c r="G56" s="289"/>
      <c r="H56" s="367"/>
      <c r="I56" s="259"/>
      <c r="J56" s="10"/>
      <c r="K56" s="269"/>
      <c r="L56" s="341"/>
      <c r="M56" s="342"/>
      <c r="N56" s="342"/>
      <c r="O56" s="342"/>
      <c r="P56" s="342"/>
      <c r="Q56" s="343"/>
      <c r="R56" s="393"/>
      <c r="S56" s="395"/>
      <c r="U56" s="104"/>
      <c r="V56" s="32"/>
    </row>
    <row r="57" spans="1:22" ht="15.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c r="A65" s="219"/>
      <c r="B65" s="299"/>
      <c r="C65" s="300"/>
      <c r="D65" s="300"/>
      <c r="E65" s="300"/>
      <c r="F65" s="300"/>
      <c r="G65" s="301"/>
      <c r="H65" s="368"/>
      <c r="I65" s="261"/>
      <c r="J65" s="257"/>
      <c r="K65" s="270"/>
      <c r="L65" s="353"/>
      <c r="M65" s="354"/>
      <c r="N65" s="354"/>
      <c r="O65" s="354"/>
      <c r="P65" s="354"/>
      <c r="Q65" s="355"/>
      <c r="R65" s="373"/>
      <c r="S65" s="374"/>
      <c r="U65" s="105"/>
      <c r="V65" s="5"/>
    </row>
    <row r="66" spans="1:22" ht="15.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c r="A71" s="221"/>
      <c r="B71" s="299"/>
      <c r="C71" s="300"/>
      <c r="D71" s="300"/>
      <c r="E71" s="300"/>
      <c r="F71" s="300"/>
      <c r="G71" s="301"/>
      <c r="H71" s="368"/>
      <c r="I71" s="261"/>
      <c r="J71" s="257"/>
      <c r="K71" s="270"/>
      <c r="L71" s="353"/>
      <c r="M71" s="354"/>
      <c r="N71" s="354"/>
      <c r="O71" s="354"/>
      <c r="P71" s="354"/>
      <c r="Q71" s="355"/>
      <c r="R71" s="396"/>
      <c r="S71" s="172"/>
      <c r="U71" s="105"/>
      <c r="V71" s="5"/>
    </row>
    <row r="72" spans="1:22" ht="15.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c r="A79" s="220"/>
      <c r="B79" s="299"/>
      <c r="C79" s="300"/>
      <c r="D79" s="300"/>
      <c r="E79" s="300"/>
      <c r="F79" s="300"/>
      <c r="G79" s="301"/>
      <c r="H79" s="368"/>
      <c r="I79" s="261"/>
      <c r="J79" s="257"/>
      <c r="K79" s="270"/>
      <c r="L79" s="353"/>
      <c r="M79" s="354"/>
      <c r="N79" s="354"/>
      <c r="O79" s="354"/>
      <c r="P79" s="354"/>
      <c r="Q79" s="355"/>
      <c r="R79" s="396"/>
      <c r="S79" s="172"/>
      <c r="U79" s="105"/>
      <c r="V79" s="5"/>
    </row>
    <row r="80" spans="1:22" ht="15.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c r="A85" s="123"/>
      <c r="B85" s="124"/>
      <c r="C85" s="124"/>
      <c r="D85" s="124"/>
      <c r="E85" s="124"/>
      <c r="F85" s="124"/>
      <c r="G85" s="124"/>
      <c r="H85" s="124"/>
      <c r="I85" s="70"/>
      <c r="J85" s="160"/>
      <c r="K85" s="124"/>
      <c r="L85" s="97"/>
      <c r="M85" s="97"/>
      <c r="N85" s="97"/>
      <c r="O85" s="97"/>
      <c r="P85" s="97"/>
      <c r="Q85" s="97"/>
      <c r="R85" s="97"/>
      <c r="S85" s="97"/>
    </row>
    <row r="86" spans="1:22" ht="16" thickBot="1">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c r="A88" s="159"/>
      <c r="B88" s="164"/>
      <c r="C88" s="164"/>
      <c r="D88" s="164"/>
      <c r="E88" s="164"/>
      <c r="F88" s="164"/>
      <c r="G88" s="164"/>
      <c r="H88" s="164"/>
      <c r="S88" s="5"/>
    </row>
    <row r="89" spans="1:22" ht="23">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c r="A97" s="4"/>
      <c r="B97" s="16"/>
      <c r="C97" s="16"/>
      <c r="D97" s="16"/>
      <c r="E97" s="16"/>
      <c r="F97" s="16"/>
      <c r="G97" s="16"/>
      <c r="H97" s="16"/>
      <c r="I97" s="10"/>
      <c r="J97" s="10"/>
      <c r="K97" s="248"/>
      <c r="L97" s="143"/>
      <c r="M97" s="141"/>
      <c r="N97" s="141"/>
      <c r="O97" s="10"/>
      <c r="P97" s="10"/>
      <c r="Q97" s="10"/>
      <c r="R97" s="16"/>
      <c r="S97" s="13"/>
    </row>
    <row r="98" spans="1:19" s="9" customFormat="1" ht="16" thickBot="1">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c r="A110" s="4"/>
      <c r="B110" s="16"/>
      <c r="C110" s="16"/>
      <c r="D110" s="16"/>
      <c r="E110" s="16"/>
      <c r="F110" s="16"/>
      <c r="G110" s="16"/>
      <c r="H110" s="16"/>
      <c r="I110" s="10"/>
      <c r="J110" s="10"/>
      <c r="K110" s="248"/>
      <c r="L110" s="143"/>
      <c r="M110" s="141"/>
      <c r="N110" s="141"/>
      <c r="O110" s="10"/>
      <c r="P110" s="10"/>
      <c r="Q110" s="10"/>
      <c r="R110" s="16"/>
      <c r="S110" s="13"/>
    </row>
    <row r="111" spans="1:19" ht="16" thickBot="1">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c r="A114" s="4"/>
      <c r="B114" s="147"/>
      <c r="C114" s="147"/>
      <c r="D114" s="147"/>
      <c r="E114" s="147"/>
      <c r="F114" s="147"/>
      <c r="G114" s="147"/>
      <c r="H114" s="147"/>
      <c r="I114" s="145"/>
      <c r="J114" s="145"/>
      <c r="K114" s="254"/>
      <c r="L114" s="145"/>
      <c r="M114" s="145"/>
      <c r="N114" s="145"/>
      <c r="O114" s="145"/>
      <c r="P114" s="146"/>
      <c r="Q114" s="146"/>
      <c r="R114" s="148"/>
      <c r="S114" s="213"/>
    </row>
    <row r="115" spans="1:19" ht="18">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c r="A124" s="11"/>
      <c r="B124" s="160"/>
      <c r="C124" s="160"/>
      <c r="D124" s="160"/>
      <c r="E124" s="160"/>
      <c r="F124" s="160"/>
      <c r="G124" s="160"/>
      <c r="H124" s="160"/>
      <c r="K124" s="245"/>
      <c r="L124" s="194"/>
      <c r="M124" s="145"/>
      <c r="N124" s="145"/>
      <c r="O124" s="145"/>
      <c r="P124" s="12"/>
      <c r="Q124" s="78"/>
      <c r="R124" s="78"/>
      <c r="S124" s="149"/>
    </row>
    <row r="125" spans="1:19" ht="16" thickBot="1">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c r="A133" s="20"/>
      <c r="B133" s="21"/>
      <c r="C133" s="21"/>
      <c r="D133" s="21"/>
      <c r="E133" s="21"/>
      <c r="F133" s="21"/>
      <c r="G133" s="21"/>
      <c r="H133" s="21"/>
      <c r="I133" s="190"/>
      <c r="J133" s="190"/>
      <c r="K133" s="256"/>
      <c r="L133" s="191"/>
      <c r="M133" s="22"/>
      <c r="N133" s="22"/>
      <c r="O133" s="22"/>
      <c r="P133" s="137"/>
      <c r="Q133" s="137"/>
      <c r="R133" s="138"/>
      <c r="S133" s="376"/>
    </row>
    <row r="135" spans="1:19" ht="15" thickBot="1"/>
    <row r="136" spans="1:19" ht="30" thickBot="1">
      <c r="A136" s="26" t="s">
        <v>22</v>
      </c>
      <c r="B136" s="27" t="str">
        <f>IF($B$14="","",$B$14)</f>
        <v/>
      </c>
      <c r="C136" s="28"/>
      <c r="D136" s="28"/>
      <c r="E136" s="28"/>
      <c r="F136" s="28"/>
      <c r="G136" s="28"/>
      <c r="H136" s="28"/>
      <c r="I136" s="28"/>
      <c r="J136" s="28"/>
      <c r="K136" s="28"/>
      <c r="L136" s="28"/>
      <c r="M136" s="29"/>
    </row>
    <row r="137" spans="1:19" ht="23">
      <c r="A137" s="84"/>
      <c r="B137" s="85" t="s">
        <v>23</v>
      </c>
      <c r="C137" s="85"/>
      <c r="D137" s="86"/>
      <c r="E137" s="86"/>
      <c r="F137" s="86"/>
      <c r="G137" s="86"/>
      <c r="H137" s="85" t="s">
        <v>34</v>
      </c>
      <c r="I137" s="87"/>
      <c r="J137" s="87"/>
      <c r="K137" s="87"/>
      <c r="L137" s="87"/>
      <c r="M137" s="88"/>
    </row>
    <row r="138" spans="1:19" ht="16" thickBot="1">
      <c r="A138" s="33"/>
      <c r="B138" s="34"/>
      <c r="C138" s="34"/>
      <c r="D138" s="34"/>
      <c r="E138" s="34"/>
      <c r="F138" s="34"/>
      <c r="H138" s="35"/>
      <c r="I138" s="35"/>
      <c r="J138" s="35"/>
      <c r="K138" s="35"/>
      <c r="L138" s="35"/>
      <c r="M138" s="5"/>
    </row>
    <row r="139" spans="1:19" ht="16" thickBot="1">
      <c r="A139" s="52" t="s">
        <v>21</v>
      </c>
      <c r="B139" s="37" t="s">
        <v>2</v>
      </c>
      <c r="C139" s="38"/>
      <c r="D139" s="38" t="s">
        <v>5</v>
      </c>
      <c r="E139" s="38" t="s">
        <v>3</v>
      </c>
      <c r="F139" s="67" t="s">
        <v>4</v>
      </c>
      <c r="H139" s="39" t="s">
        <v>2</v>
      </c>
      <c r="I139" s="40" t="s">
        <v>5</v>
      </c>
      <c r="J139" s="40"/>
      <c r="K139" s="40"/>
      <c r="L139" s="41" t="s">
        <v>3</v>
      </c>
      <c r="M139" s="5"/>
    </row>
    <row r="140" spans="1:19">
      <c r="A140" s="8"/>
      <c r="B140" s="64"/>
      <c r="C140" s="65"/>
      <c r="D140" s="65"/>
      <c r="E140" s="65"/>
      <c r="F140" s="32"/>
      <c r="H140" s="44"/>
      <c r="I140" s="45"/>
      <c r="J140" s="45"/>
      <c r="K140" s="45"/>
      <c r="L140" s="46"/>
      <c r="M140" s="5"/>
    </row>
    <row r="141" spans="1:19">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c r="A144" s="6" t="s">
        <v>171</v>
      </c>
      <c r="B144" s="42"/>
      <c r="C144" s="43"/>
      <c r="D144" s="43"/>
      <c r="E144" s="68"/>
      <c r="F144" s="5"/>
      <c r="H144" s="47"/>
      <c r="I144" s="16"/>
      <c r="J144" s="16"/>
      <c r="K144" s="16"/>
      <c r="L144" s="13"/>
      <c r="M144" s="5"/>
    </row>
    <row r="145" spans="1:19" ht="17">
      <c r="A145" s="176"/>
      <c r="B145" s="42"/>
      <c r="C145" s="43"/>
      <c r="D145" s="43"/>
      <c r="E145" s="68"/>
      <c r="F145" s="5"/>
      <c r="H145" s="47"/>
      <c r="I145" s="16"/>
      <c r="J145" s="16"/>
      <c r="K145" s="16"/>
      <c r="L145" s="13"/>
      <c r="M145" s="5"/>
      <c r="P145" s="116" t="s">
        <v>45</v>
      </c>
      <c r="Q145" s="112"/>
      <c r="R145" s="115"/>
      <c r="S145" s="117" t="s">
        <v>46</v>
      </c>
    </row>
    <row r="146" spans="1:19">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c r="A147" s="225"/>
      <c r="B147" s="42"/>
      <c r="C147" s="43"/>
      <c r="D147" s="43"/>
      <c r="E147" s="68"/>
      <c r="F147" s="5"/>
      <c r="H147" s="47"/>
      <c r="I147" s="16"/>
      <c r="J147" s="16"/>
      <c r="K147" s="16"/>
      <c r="L147" s="13"/>
      <c r="M147" s="5"/>
      <c r="P147" s="4"/>
      <c r="R147" s="543"/>
      <c r="S147" s="5"/>
    </row>
    <row r="148" spans="1:19">
      <c r="A148" s="173" t="s">
        <v>87</v>
      </c>
      <c r="B148" s="42"/>
      <c r="C148" s="43"/>
      <c r="D148" s="43"/>
      <c r="E148" s="68"/>
      <c r="F148" s="5"/>
      <c r="H148" s="47"/>
      <c r="I148" s="16"/>
      <c r="J148" s="16"/>
      <c r="K148" s="16"/>
      <c r="L148" s="13"/>
      <c r="M148" s="5"/>
      <c r="P148" s="4"/>
      <c r="R148" s="543"/>
      <c r="S148" s="5"/>
    </row>
    <row r="149" spans="1:19">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c r="A153" s="173"/>
      <c r="B153" s="42"/>
      <c r="C153" s="43"/>
      <c r="D153" s="43"/>
      <c r="E153" s="68"/>
      <c r="F153" s="5"/>
      <c r="H153" s="47"/>
      <c r="I153" s="16"/>
      <c r="J153" s="16"/>
      <c r="K153" s="16"/>
      <c r="L153" s="13"/>
      <c r="M153" s="5"/>
    </row>
    <row r="154" spans="1:19" s="9" customFormat="1" ht="15.5">
      <c r="A154" s="225" t="s">
        <v>88</v>
      </c>
      <c r="B154" s="42"/>
      <c r="C154" s="43"/>
      <c r="D154" s="43"/>
      <c r="E154" s="68"/>
      <c r="F154" s="5"/>
      <c r="G154"/>
      <c r="H154" s="47"/>
      <c r="I154" s="16"/>
      <c r="J154" s="16"/>
      <c r="K154" s="16"/>
      <c r="L154" s="13"/>
      <c r="M154" s="5"/>
    </row>
    <row r="155" spans="1:19">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c r="A161" s="225"/>
      <c r="B161" s="42"/>
      <c r="C161" s="43"/>
      <c r="D161" s="43"/>
      <c r="E161" s="68"/>
      <c r="F161" s="5"/>
      <c r="G161"/>
      <c r="H161" s="47"/>
      <c r="I161" s="16"/>
      <c r="J161" s="16"/>
      <c r="K161" s="16"/>
      <c r="L161" s="13"/>
      <c r="M161" s="5"/>
    </row>
    <row r="162" spans="1:13">
      <c r="A162" s="225" t="s">
        <v>89</v>
      </c>
      <c r="B162" s="42"/>
      <c r="C162" s="43"/>
      <c r="D162" s="43"/>
      <c r="E162" s="68"/>
      <c r="F162" s="5"/>
      <c r="H162" s="47"/>
      <c r="I162" s="16"/>
      <c r="J162" s="16"/>
      <c r="K162" s="16"/>
      <c r="L162" s="13"/>
      <c r="M162" s="5"/>
    </row>
    <row r="163" spans="1:13">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c r="A165" s="4"/>
      <c r="B165" s="43"/>
      <c r="C165" s="43"/>
      <c r="D165" s="43"/>
      <c r="H165" s="16"/>
      <c r="I165" s="16"/>
      <c r="J165" s="16"/>
      <c r="K165" s="16"/>
      <c r="L165" s="16"/>
      <c r="M165" s="5"/>
    </row>
    <row r="166" spans="1:13" ht="15.5">
      <c r="A166" s="98" t="s">
        <v>166</v>
      </c>
      <c r="E166" s="9"/>
      <c r="F166" s="9"/>
      <c r="G166" s="9"/>
      <c r="H166" s="71">
        <f>SUM(H141:H164)</f>
        <v>0</v>
      </c>
      <c r="I166" s="70">
        <f>SUM(I141:I164)</f>
        <v>0</v>
      </c>
      <c r="J166" s="70"/>
      <c r="K166" s="70"/>
      <c r="L166" s="99">
        <f>SUM(L141:L164)</f>
        <v>0</v>
      </c>
      <c r="M166" s="53"/>
    </row>
    <row r="167" spans="1:13" ht="15.5">
      <c r="A167" s="3" t="s">
        <v>10</v>
      </c>
      <c r="F167" s="79"/>
      <c r="G167" s="157"/>
      <c r="H167" s="100">
        <f>ROUND(+H96-H95+H109-H108+H122-H121,0)</f>
        <v>0</v>
      </c>
      <c r="I167" s="101">
        <f>ROUND(+R96-R95+R109-R108+R122-R121,0)</f>
        <v>0</v>
      </c>
      <c r="J167" s="101"/>
      <c r="K167" s="101"/>
      <c r="L167" s="102">
        <f>I167-H167</f>
        <v>0</v>
      </c>
      <c r="M167" s="5"/>
    </row>
    <row r="168" spans="1:13" ht="16" thickBot="1">
      <c r="A168" s="36" t="s">
        <v>167</v>
      </c>
      <c r="B168" s="9"/>
      <c r="C168" s="9"/>
      <c r="D168" s="9"/>
      <c r="E168" s="9"/>
      <c r="F168" s="9"/>
      <c r="G168" s="77"/>
      <c r="H168" s="54">
        <f>+H166-H167</f>
        <v>0</v>
      </c>
      <c r="I168" s="55">
        <f>+I166-I167</f>
        <v>0</v>
      </c>
      <c r="J168" s="55"/>
      <c r="K168" s="55"/>
      <c r="L168" s="73">
        <f>-(I168-H168)</f>
        <v>0</v>
      </c>
      <c r="M168" s="53"/>
    </row>
    <row r="169" spans="1:13" ht="16" thickBot="1">
      <c r="A169" s="11"/>
      <c r="B169" s="9"/>
      <c r="C169" s="9"/>
      <c r="D169" s="9"/>
      <c r="E169" s="9"/>
      <c r="F169" s="9"/>
      <c r="G169" s="77"/>
      <c r="H169" s="160"/>
      <c r="I169" s="160"/>
      <c r="J169" s="160"/>
      <c r="K169" s="160"/>
      <c r="L169" s="161"/>
      <c r="M169" s="53"/>
    </row>
    <row r="170" spans="1:13" ht="16" thickBot="1">
      <c r="A170" s="428" t="s">
        <v>65</v>
      </c>
      <c r="F170" s="79"/>
      <c r="G170" s="157"/>
      <c r="H170" s="429">
        <f>ROUND(H99+H112+H126+H130,0)</f>
        <v>0</v>
      </c>
      <c r="I170" s="430">
        <f>ROUND(R99+R112+R126+R130,0)</f>
        <v>0</v>
      </c>
      <c r="J170" s="430"/>
      <c r="K170" s="430"/>
      <c r="L170" s="431"/>
      <c r="M170" s="5"/>
    </row>
    <row r="171" spans="1:13" s="9" customFormat="1" ht="15.5">
      <c r="A171" s="432" t="s">
        <v>129</v>
      </c>
      <c r="F171" s="79"/>
      <c r="G171" s="433"/>
      <c r="H171" s="71">
        <f>+H168-H170</f>
        <v>0</v>
      </c>
      <c r="I171" s="160">
        <f>+I168-I170</f>
        <v>0</v>
      </c>
      <c r="J171" s="160"/>
      <c r="K171" s="160"/>
      <c r="L171" s="149"/>
      <c r="M171" s="53"/>
    </row>
    <row r="172" spans="1:13" ht="15.5">
      <c r="A172" s="432"/>
      <c r="F172" s="79"/>
      <c r="G172" s="157"/>
      <c r="H172" s="47"/>
      <c r="I172" s="16"/>
      <c r="J172" s="16"/>
      <c r="K172" s="16"/>
      <c r="L172" s="149"/>
      <c r="M172" s="5"/>
    </row>
    <row r="173" spans="1:13" ht="15.5">
      <c r="A173" s="158" t="str">
        <f>A100</f>
        <v>Bijdrage Provincie Noord-Brabant KRW</v>
      </c>
      <c r="F173" s="79"/>
      <c r="G173" s="157"/>
      <c r="H173" s="47">
        <f>ROUND(H100,0)</f>
        <v>0</v>
      </c>
      <c r="I173" s="16">
        <f>ROUND(R100,0)</f>
        <v>0</v>
      </c>
      <c r="J173" s="16"/>
      <c r="K173" s="16"/>
      <c r="L173" s="149"/>
      <c r="M173" s="5"/>
    </row>
    <row r="174" spans="1:13" ht="15.5">
      <c r="A174" s="158" t="str">
        <f>A113</f>
        <v>Bijdrage Provincie Noord-Brabant DPRA</v>
      </c>
      <c r="F174" s="79"/>
      <c r="G174" s="157"/>
      <c r="H174" s="47">
        <f>ROUND(H113,0)</f>
        <v>0</v>
      </c>
      <c r="I174" s="16">
        <f>ROUND(R113,0)</f>
        <v>0</v>
      </c>
      <c r="J174" s="16"/>
      <c r="K174" s="16"/>
      <c r="L174" s="149"/>
      <c r="M174" s="5"/>
    </row>
    <row r="175" spans="1:13" ht="15.5">
      <c r="A175" s="158" t="s">
        <v>154</v>
      </c>
      <c r="F175" s="79"/>
      <c r="G175" s="157"/>
      <c r="H175" s="47">
        <f>ROUND(H127+H131,0)</f>
        <v>0</v>
      </c>
      <c r="I175" s="16">
        <f>ROUND(R127+R131,0)</f>
        <v>0</v>
      </c>
      <c r="J175" s="16"/>
      <c r="K175" s="16"/>
      <c r="L175" s="149"/>
      <c r="M175" s="5"/>
    </row>
    <row r="176" spans="1:13" ht="15.5">
      <c r="A176" s="158" t="s">
        <v>68</v>
      </c>
      <c r="F176" s="79"/>
      <c r="G176" s="157"/>
      <c r="H176" s="47">
        <f>ROUND(H95+H108+H121,0)</f>
        <v>0</v>
      </c>
      <c r="I176" s="16">
        <f>ROUND(R95+R108+R121,0)</f>
        <v>0</v>
      </c>
      <c r="J176" s="16"/>
      <c r="K176" s="16"/>
      <c r="L176" s="149"/>
      <c r="M176" s="5"/>
    </row>
    <row r="177" spans="1:13" ht="16" thickBot="1">
      <c r="A177" s="180" t="s">
        <v>180</v>
      </c>
      <c r="F177" s="79"/>
      <c r="G177" s="157"/>
      <c r="H177" s="49">
        <f>+H94+H120</f>
        <v>0</v>
      </c>
      <c r="I177" s="50">
        <f>+R94+R120</f>
        <v>0</v>
      </c>
      <c r="J177" s="50"/>
      <c r="K177" s="50"/>
      <c r="L177" s="73"/>
      <c r="M177" s="5"/>
    </row>
    <row r="178" spans="1:13" s="9" customFormat="1" ht="16" thickBot="1">
      <c r="A178" s="181" t="s">
        <v>130</v>
      </c>
      <c r="B178" s="182"/>
      <c r="C178" s="182"/>
      <c r="D178" s="182"/>
      <c r="E178" s="182"/>
      <c r="F178" s="182"/>
      <c r="G178" s="182"/>
      <c r="H178" s="183">
        <f>SUM(H173:H177)</f>
        <v>0</v>
      </c>
      <c r="I178" s="184">
        <f>SUM(I173:I177)</f>
        <v>0</v>
      </c>
      <c r="J178" s="184"/>
      <c r="K178" s="184"/>
      <c r="L178" s="185"/>
      <c r="M178" s="186"/>
    </row>
    <row r="179" spans="1:13" ht="15" thickBot="1">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784" priority="56" operator="lessThanOrEqual">
      <formula>0</formula>
    </cfRule>
    <cfRule type="cellIs" dxfId="1783" priority="55" operator="greaterThan">
      <formula>0</formula>
    </cfRule>
    <cfRule type="containsBlanks" dxfId="1782" priority="54">
      <formula>LEN(TRIM(E141))=0</formula>
    </cfRule>
  </conditionalFormatting>
  <conditionalFormatting sqref="I95 K95">
    <cfRule type="cellIs" dxfId="1781" priority="24" operator="lessThanOrEqual">
      <formula>0.25</formula>
    </cfRule>
    <cfRule type="cellIs" dxfId="1780" priority="25" operator="greaterThan">
      <formula>0.25</formula>
    </cfRule>
  </conditionalFormatting>
  <conditionalFormatting sqref="I96">
    <cfRule type="cellIs" dxfId="1779" priority="27" operator="equal">
      <formula>"Rijksbijdrage is maximaal 25% en dus akkoord"</formula>
    </cfRule>
    <cfRule type="cellIs" dxfId="1778" priority="26" operator="equal">
      <formula>"Rijksbijdrage is groter dan 25%; NIET TOEGESTAAN"</formula>
    </cfRule>
  </conditionalFormatting>
  <conditionalFormatting sqref="I108 K108">
    <cfRule type="cellIs" dxfId="1777" priority="21" operator="greaterThan">
      <formula>0.25</formula>
    </cfRule>
    <cfRule type="cellIs" dxfId="1776" priority="20" operator="lessThanOrEqual">
      <formula>0.25</formula>
    </cfRule>
  </conditionalFormatting>
  <conditionalFormatting sqref="I109">
    <cfRule type="cellIs" dxfId="1775" priority="22" operator="equal">
      <formula>"Rijksbijdrage is groter dan 25%; NIET TOEGESTAAN"</formula>
    </cfRule>
    <cfRule type="cellIs" dxfId="1774" priority="23" operator="equal">
      <formula>"Rijksbijdrage is maximaal 25% en dus akkoord"</formula>
    </cfRule>
  </conditionalFormatting>
  <conditionalFormatting sqref="I121 K121">
    <cfRule type="cellIs" dxfId="1773" priority="15" operator="lessThanOrEqual">
      <formula>0.25</formula>
    </cfRule>
    <cfRule type="cellIs" dxfId="1772" priority="16" operator="greaterThan">
      <formula>0.25</formula>
    </cfRule>
  </conditionalFormatting>
  <conditionalFormatting sqref="I122">
    <cfRule type="cellIs" dxfId="1771" priority="13" operator="equal">
      <formula>"Rijksbijdrage is groter dan 25%; NIET TOEGESTAAN"</formula>
    </cfRule>
    <cfRule type="cellIs" dxfId="1770" priority="14" operator="equal">
      <formula>"Rijksbijdrage is maximaal 25% en dus akkoord"</formula>
    </cfRule>
  </conditionalFormatting>
  <conditionalFormatting sqref="L141:L164">
    <cfRule type="cellIs" dxfId="1769" priority="69" operator="greaterThanOrEqual">
      <formula>0</formula>
    </cfRule>
    <cfRule type="containsBlanks" dxfId="1768" priority="61">
      <formula>LEN(TRIM(L141))=0</formula>
    </cfRule>
    <cfRule type="cellIs" dxfId="1767" priority="70" operator="lessThan">
      <formula>0</formula>
    </cfRule>
  </conditionalFormatting>
  <conditionalFormatting sqref="L166:L177">
    <cfRule type="cellIs" dxfId="1766" priority="68" operator="lessThan">
      <formula>0</formula>
    </cfRule>
    <cfRule type="containsBlanks" dxfId="1765" priority="62">
      <formula>LEN(TRIM(L166))=0</formula>
    </cfRule>
    <cfRule type="cellIs" dxfId="1764" priority="67" operator="greaterThanOrEqual">
      <formula>0</formula>
    </cfRule>
  </conditionalFormatting>
  <conditionalFormatting sqref="S24:S48">
    <cfRule type="containsBlanks" dxfId="1763" priority="32">
      <formula>LEN(TRIM(S24))=0</formula>
    </cfRule>
    <cfRule type="cellIs" dxfId="1762" priority="33" operator="greaterThan">
      <formula>0</formula>
    </cfRule>
    <cfRule type="cellIs" dxfId="1761" priority="34" operator="lessThanOrEqual">
      <formula>0</formula>
    </cfRule>
  </conditionalFormatting>
  <conditionalFormatting sqref="S57:S82">
    <cfRule type="cellIs" dxfId="1760" priority="18" operator="greaterThanOrEqual">
      <formula>0</formula>
    </cfRule>
    <cfRule type="containsBlanks" dxfId="1759" priority="17">
      <formula>LEN(TRIM(S57))=0</formula>
    </cfRule>
    <cfRule type="cellIs" dxfId="1758" priority="19" operator="lessThan">
      <formula>0</formula>
    </cfRule>
  </conditionalFormatting>
  <conditionalFormatting sqref="S84:S87">
    <cfRule type="cellIs" dxfId="1757" priority="29" operator="greaterThanOrEqual">
      <formula>0</formula>
    </cfRule>
    <cfRule type="cellIs" dxfId="1756" priority="30" operator="lessThan">
      <formula>0</formula>
    </cfRule>
    <cfRule type="containsBlanks" dxfId="1755" priority="28">
      <formula>LEN(TRIM(S84))=0</formula>
    </cfRule>
  </conditionalFormatting>
  <conditionalFormatting sqref="S91:S96">
    <cfRule type="containsBlanks" dxfId="1754" priority="60">
      <formula>LEN(TRIM(S91))=0</formula>
    </cfRule>
    <cfRule type="cellIs" dxfId="1753" priority="63" operator="greaterThanOrEqual">
      <formula>0</formula>
    </cfRule>
    <cfRule type="cellIs" dxfId="1752" priority="64" operator="lessThan">
      <formula>0</formula>
    </cfRule>
  </conditionalFormatting>
  <conditionalFormatting sqref="S104:S109">
    <cfRule type="containsBlanks" dxfId="1751" priority="37">
      <formula>LEN(TRIM(S104))=0</formula>
    </cfRule>
    <cfRule type="cellIs" dxfId="1750" priority="39" operator="greaterThanOrEqual">
      <formula>0</formula>
    </cfRule>
    <cfRule type="cellIs" dxfId="1749" priority="40" operator="lessThan">
      <formula>0</formula>
    </cfRule>
  </conditionalFormatting>
  <conditionalFormatting sqref="S117:S125">
    <cfRule type="containsBlanks" dxfId="1748" priority="46">
      <formula>LEN(TRIM(S117))=0</formula>
    </cfRule>
    <cfRule type="cellIs" dxfId="1747" priority="47" operator="greaterThanOrEqual">
      <formula>0</formula>
    </cfRule>
    <cfRule type="cellIs" dxfId="1746" priority="48" operator="lessThan">
      <formula>0</formula>
    </cfRule>
  </conditionalFormatting>
  <conditionalFormatting sqref="U24:U30 U32:U36 U38:U44">
    <cfRule type="cellIs" dxfId="1743" priority="8" operator="equal">
      <formula>"Gereed"</formula>
    </cfRule>
  </conditionalFormatting>
  <conditionalFormatting sqref="U46:U48">
    <cfRule type="cellIs" dxfId="1742" priority="7" operator="equal">
      <formula>"Gereed"</formula>
    </cfRule>
  </conditionalFormatting>
  <conditionalFormatting sqref="U57:U60">
    <cfRule type="cellIs" dxfId="1741" priority="3" operator="equal">
      <formula>"Gereed"</formula>
    </cfRule>
  </conditionalFormatting>
  <conditionalFormatting sqref="U62:U64">
    <cfRule type="cellIs" dxfId="1739" priority="9" operator="equal">
      <formula>"Gereed"</formula>
    </cfRule>
  </conditionalFormatting>
  <conditionalFormatting sqref="U67:U71 U73:U79">
    <cfRule type="cellIs" dxfId="1735" priority="2" operator="equal">
      <formula>"Gereed"</formula>
    </cfRule>
  </conditionalFormatting>
  <conditionalFormatting sqref="U81:U83">
    <cfRule type="cellIs" dxfId="173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600-000000000000}"/>
    <dataValidation allowBlank="1" showInputMessage="1" showErrorMessage="1" promptTitle="Geplande startdatum" prompt="Geef de geplande startdatum van het project in (format dd-mm-jjj)." sqref="B15" xr:uid="{00000000-0002-0000-0600-000001000000}"/>
    <dataValidation allowBlank="1" showInputMessage="1" showErrorMessage="1" promptTitle="Projectnaam:" prompt="Geef hier de projectnaam aan" sqref="B12:I12 B10:I10" xr:uid="{00000000-0002-0000-0600-000002000000}"/>
    <dataValidation allowBlank="1" showInputMessage="1" showErrorMessage="1" promptTitle="Sociale innovaties" prompt="Geef in deze cel zelf de eenheid aan die van toepassing is. " sqref="I46:K48 I44:K44" xr:uid="{00000000-0002-0000-0600-000003000000}"/>
    <dataValidation allowBlank="1" showInputMessage="1" showErrorMessage="1" promptTitle="Projectomschrijving" prompt="Vul hier de projectomschrijving in" sqref="B14:C14" xr:uid="{00000000-0002-0000-0600-000004000000}"/>
    <dataValidation allowBlank="1" showInputMessage="1" showErrorMessage="1" promptTitle="Geplande startdatum" prompt="Geef de geplande startdatum van het project in." sqref="C15" xr:uid="{00000000-0002-0000-0600-000005000000}"/>
    <dataValidation allowBlank="1" showInputMessage="1" showErrorMessage="1" promptTitle="Werkelijke startdatum" prompt="Geef de werkelijke startdatum van het project in." sqref="C16" xr:uid="{00000000-0002-0000-0600-000006000000}"/>
    <dataValidation allowBlank="1" showInputMessage="1" showErrorMessage="1" promptTitle="Geplande einddatum" prompt="Geef de geplande einddatum van het project in (format dd-mm-jjj)." sqref="E15" xr:uid="{00000000-0002-0000-0600-000007000000}"/>
    <dataValidation allowBlank="1" showInputMessage="1" showErrorMessage="1" promptTitle="Werkelijke einddatum" prompt="Geef de werkelijke  einddatum van het project in (format dd-mm-jjj)." sqref="E16" xr:uid="{00000000-0002-0000-0600-000008000000}"/>
    <dataValidation allowBlank="1" showInputMessage="1" showErrorMessage="1" promptTitle="Naam waterschap" prompt="Kies uit het dropdownmenu het van toepassing zijnde waterschap" sqref="J10 J12" xr:uid="{00000000-0002-0000-0600-000009000000}"/>
    <dataValidation allowBlank="1" showInputMessage="1" showErrorMessage="1" promptTitle="Korte toelichting" prompt="Geef altijd een korte toelichting op dit onderdeel" sqref="V23:V48 V56:V83" xr:uid="{00000000-0002-0000-0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084BB0F-0FE7-4026-821D-9B7505646DBE}">
            <xm:f>NOT(ISERROR(SEARCH(#REF!,U24)))</xm:f>
            <xm:f>#REF!</xm:f>
            <x14:dxf>
              <fill>
                <patternFill>
                  <bgColor rgb="FF92D050"/>
                </patternFill>
              </fill>
            </x14:dxf>
          </x14:cfRule>
          <x14:cfRule type="containsText" priority="11" operator="containsText" id="{86405097-A0BD-44F5-B41A-488516F5694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F4559A8-B8A9-4678-9878-E633CC694E7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B424316-6B72-4893-B3CB-E5E05044060F}">
            <xm:f>NOT(ISERROR(SEARCH(#REF!,U67)))</xm:f>
            <xm:f>#REF!</xm:f>
            <x14:dxf>
              <fill>
                <patternFill>
                  <bgColor rgb="FFFF0000"/>
                </patternFill>
              </fill>
            </x14:dxf>
          </x14:cfRule>
          <x14:cfRule type="containsText" priority="5" operator="containsText" id="{19219C5F-42DB-412C-B3FD-7C744C3980F9}">
            <xm:f>NOT(ISERROR(SEARCH(#REF!,U67)))</xm:f>
            <xm:f>#REF!</xm:f>
            <x14:dxf>
              <fill>
                <patternFill>
                  <bgColor rgb="FFFFFF00"/>
                </patternFill>
              </fill>
            </x14:dxf>
          </x14:cfRule>
          <x14:cfRule type="containsText" priority="6" operator="containsText" id="{69BE32C6-3632-4F85-BD19-FA986BDBEB60}">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B000000}">
          <x14:formula1>
            <xm:f>keuzelijsten!$C$2:$C$4</xm:f>
          </x14:formula1>
          <xm:sqref>I57:K58 I60:K60 I63:K63 B125:H125 V17 V50</xm:sqref>
        </x14:dataValidation>
        <x14:dataValidation type="list" allowBlank="1" showInputMessage="1" showErrorMessage="1" xr:uid="{00000000-0002-0000-0600-00000C000000}">
          <x14:formula1>
            <xm:f>keuzelijsten!$A$2:$A$6</xm:f>
          </x14:formula1>
          <xm:sqref>U24:U30 U32:U36 U38:U44 U46:U48 U79 U83 U64 U71 U62 U60</xm:sqref>
        </x14:dataValidation>
        <x14:dataValidation type="list" allowBlank="1" showInputMessage="1" showErrorMessage="1" xr:uid="{00000000-0002-0000-0600-00000D000000}">
          <x14:formula1>
            <xm:f>keuzelijsten!$A$9:$A$11</xm:f>
          </x14:formula1>
          <xm:sqref>U57:U59 U63 U67:U70 U73:U78 U81:U82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306941-deea-426f-bfbc-44b164d720ca">
      <Terms xmlns="http://schemas.microsoft.com/office/infopath/2007/PartnerControls"/>
    </lcf76f155ced4ddcb4097134ff3c332f>
    <TaxCatchAll xmlns="b425851a-aa5f-44bd-a400-9738970f37fc" xsi:nil="true"/>
  </documentManagement>
</p:properties>
</file>

<file path=customXml/item2.xml>��< ? x m l   v e r s i o n = " 1 . 0 "   e n c o d i n g = " u t f - 1 6 " ? > < D a t a M a s h u p   x m l n s = " h t t p : / / s c h e m a s . m i c r o s o f t . c o m / D a t a M a s h u p " > A A A A A K c D A A B Q S w M E F A A C A A g A o 3 L 9 V P D r a T 2 i A A A A 9 g A A A B I A H A B D b 2 5 m a W c v U G F j a 2 F n Z S 5 4 b W w g o h g A K K A U A A A A A A A A A A A A A A A A A A A A A A A A A A A A h Y + x D o I w F E V / h X S n L X U x 5 F E H V z A m J s a 1 K R U a 4 W F o s f y b g 5 / k L 4 h R 1 M 3 x n n u G e + / X G 6 z G t o k u p n e 2 w 4 w k l J P I o O 5 K i 1 V G B n + M l 2 Q l Y a v 0 S V U m m m R 0 6 e j K j N T e n 1 P G Q g g 0 L G j X V 0 x w n r B D k e 9 0 b V p F P r L 9 L 8 c W n V e o D Z G w f 4 2 R g i Z c U M G n T c B m C I X F r y C m 7 t n + Q F g P j R 9 6 I 7 G J N z m w O Q J 7 f 5 A P U E s D B B Q A A g A I A K N y / 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c v 1 U f B E c T q M A A A D V A A A A E w A c A E Z v c m 1 1 b G F z L 1 N l Y 3 R p b 2 4 x L m 0 g o h g A K K A U A A A A A A A A A A A A A A A A A A A A A A A A A A A A d Y 2 x C o M w F E X 3 Q P 4 h p I s F E e w q L p V O h S 4 V O o h D 1 F e b m u S V J F J b 8 d 8 b c e 5 d 7 n L O v Q 5 a L 9 G w 6 9 Z p R g k l 7 i E s d K w U D a g D y 5 k C T w k L O d q A 5 u w 0 t a C S Y r Q W j L + h H R r E I d r P 1 U V o y P n m 8 X q p C j Q + I H W 8 6 T t e f l 7 A e n j L 5 1 f 2 H Q 9 b A V a Q l F Y Y d 0 e r C 1 S j N i v m o v U t n m d + R o U 6 5 T H z q + 1 h 8 s u y p 0 S a P 6 v Z D 1 B L A Q I t A B Q A A g A I A K N y / V T w 6 2 k 9 o g A A A P Y A A A A S A A A A A A A A A A A A A A A A A A A A A A B D b 2 5 m a W c v U G F j a 2 F n Z S 5 4 b W x Q S w E C L Q A U A A I A C A C j c v 1 U D 8 r p q 6 Q A A A D p A A A A E w A A A A A A A A A A A A A A A A D u A A A A W 0 N v b n R l b n R f V H l w Z X N d L n h t b F B L A Q I t A B Q A A g A I A K N y / V R 8 E R x O o w A A A N U A A A A T A A A A A A A A A A A A A A A A A N 8 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0 H A A A A A A A A 2 w 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V s 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l 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I t M D c t M j l U M T I 6 M j A 6 M z M u N T U x M j Y 1 O F o i I C 8 + P E V u d H J 5 I F R 5 c G U 9 I k Z p b G x D b 2 x 1 b W 5 U e X B l c y I g V m F s d W U 9 I n N C Z z 0 9 I i A v P j x F b n R y e S B U e X B l P S J G a W x s Q 2 9 s d W 1 u T m F t Z X M i I F Z h b H V l P S J z W y Z x d W 9 0 O 0 t v b G 9 t 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M i 9 B d X R v U m V t b 3 Z l Z E N v b H V t b n M x L n t L b 2 x v b T E s M H 0 m c X V v d D t d L C Z x d W 9 0 O 0 N v b H V t b k N v d W 5 0 J n F 1 b 3 Q 7 O j E s J n F 1 b 3 Q 7 S 2 V 5 Q 2 9 s d W 1 u T m F t Z X M m c X V v d D s 6 W 1 0 s J n F 1 b 3 Q 7 Q 2 9 s d W 1 u S W R l b n R p d G l l c y Z x d W 9 0 O z p b J n F 1 b 3 Q 7 U 2 V j d G l v b j E v V G F i Z W w y L 0 F 1 d G 9 S Z W 1 v d m V k Q 2 9 s d W 1 u c z E u e 0 t v b G 9 t M S w w f S Z x d W 9 0 O 1 0 s J n F 1 b 3 Q 7 U m V s Y X R p b 2 5 z a G l w S W 5 m b y Z x d W 9 0 O z p b X X 0 i I C 8 + P C 9 T d G F i b G V F b n R y a W V z P j w v S X R l b T 4 8 S X R l b T 4 8 S X R l b U x v Y 2 F 0 a W 9 u P j x J d G V t V H l w Z T 5 G b 3 J t d W x h P C 9 J d G V t V H l w Z T 4 8 S X R l b V B h d G g + U 2 V j d G l v b j E v V G F i Z W w y L 0 J y b 2 4 8 L 0 l 0 Z W 1 Q Y X R o P j w v S X R l b U x v Y 2 F 0 a W 9 u P j x T d G F i b G V F b n R y a W V z I C 8 + P C 9 J d G V t P j x J d G V t P j x J d G V t T G 9 j Y X R p b 2 4 + P E l 0 Z W 1 U e X B l P k Z v c m 1 1 b G E 8 L 0 l 0 Z W 1 U e X B l P j x J d G V t U G F 0 a D 5 T Z W N 0 a W 9 u M S 9 U Y W J l b D I v V H l w Z S U y M G d l d 2 l q e m l n Z D w v S X R l b V B h d G g + P C 9 J d G V t T G 9 j Y X R p b 2 4 + P F N 0 Y W J s Z U V u d H J p Z X M g L z 4 8 L 0 l 0 Z W 0 + P C 9 J d G V t c z 4 8 L 0 x v Y 2 F s U G F j a 2 F n Z U 1 l d G F k Y X R h R m l s Z T 4 W A A A A U E s F B g A A A A A A A A A A A A A A A A A A A A A A A C Y B A A A B A A A A 0 I y d 3 w E V 0 R G M e g D A T 8 K X 6 w E A A A C w g / D X d V A 5 R 6 7 B v i V M y O 2 q A A A A A A I A A A A A A B B m A A A A A Q A A I A A A A B + v s 1 w o n 2 6 E o l h e F x I + 3 5 / G T j 8 a A h e V e p g K 2 3 M f O v m 0 A A A A A A 6 A A A A A A g A A I A A A A M x w 5 C 5 k m j f T Z r 9 7 u Q v N G g e H V j A 0 Q C + b x E u R a r q p d u V x U A A A A F b o 0 p s l / c 2 x X D I E w H Z C P A h 0 Y I 4 u K 1 X W 6 3 1 7 5 F e t H Y A s a 0 + J A e 8 y W P n s q 8 / 7 d N r T Y O l 9 5 b a T + n 5 7 3 T g c t J b G o 5 t m v A I H 8 M 3 m 9 t m R + S / C f N n p Q A A A A I 2 e N b l E w t Z 8 7 j c h g r o 8 f x g L a K m h f C M B r c v j R 6 e G + 6 F + E d h I E d b U A g F o h b f n i v a r m / U i t 9 9 z L 9 1 B O 8 O O N 0 l n I X M = < / 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8A455DF49BAF54AA521123402F4D350" ma:contentTypeVersion="16" ma:contentTypeDescription="Een nieuw document maken." ma:contentTypeScope="" ma:versionID="fab4f2753a999e6ee4ef265b3b9e1224">
  <xsd:schema xmlns:xsd="http://www.w3.org/2001/XMLSchema" xmlns:xs="http://www.w3.org/2001/XMLSchema" xmlns:p="http://schemas.microsoft.com/office/2006/metadata/properties" xmlns:ns2="96306941-deea-426f-bfbc-44b164d720ca" xmlns:ns3="b425851a-aa5f-44bd-a400-9738970f37fc" targetNamespace="http://schemas.microsoft.com/office/2006/metadata/properties" ma:root="true" ma:fieldsID="3c08555d156d76aa2e85c1e8cf3848de" ns2:_="" ns3:_="">
    <xsd:import namespace="96306941-deea-426f-bfbc-44b164d720ca"/>
    <xsd:import namespace="b425851a-aa5f-44bd-a400-9738970f37f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06941-deea-426f-bfbc-44b164d72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5851a-aa5f-44bd-a400-9738970f37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4ea6c98-57f3-43d1-92c0-3385a6b14402}" ma:internalName="TaxCatchAll" ma:showField="CatchAllData" ma:web="b425851a-aa5f-44bd-a400-9738970f37f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F55EF-D844-41BF-80FB-1AD5BD1EAA29}">
  <ds:schemaRefs>
    <ds:schemaRef ds:uri="1bea496d-5e2d-49cb-bf64-646c2c197d66"/>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4387cab-1269-4fdd-9716-7e527cb5b3f1"/>
    <ds:schemaRef ds:uri="http://www.w3.org/XML/1998/namespace"/>
    <ds:schemaRef ds:uri="http://purl.org/dc/dcmitype/"/>
    <ds:schemaRef ds:uri="96306941-deea-426f-bfbc-44b164d720ca"/>
    <ds:schemaRef ds:uri="b425851a-aa5f-44bd-a400-9738970f37fc"/>
  </ds:schemaRefs>
</ds:datastoreItem>
</file>

<file path=customXml/itemProps2.xml><?xml version="1.0" encoding="utf-8"?>
<ds:datastoreItem xmlns:ds="http://schemas.openxmlformats.org/officeDocument/2006/customXml" ds:itemID="{2C74FB5C-E3BA-4232-B553-CB1EBEE3D817}">
  <ds:schemaRefs>
    <ds:schemaRef ds:uri="http://schemas.microsoft.com/DataMashup"/>
  </ds:schemaRefs>
</ds:datastoreItem>
</file>

<file path=customXml/itemProps3.xml><?xml version="1.0" encoding="utf-8"?>
<ds:datastoreItem xmlns:ds="http://schemas.openxmlformats.org/officeDocument/2006/customXml" ds:itemID="{1B9CC544-99C1-41BB-9F5B-667AC05617E5}">
  <ds:schemaRefs>
    <ds:schemaRef ds:uri="http://schemas.microsoft.com/sharepoint/v3/contenttype/forms"/>
  </ds:schemaRefs>
</ds:datastoreItem>
</file>

<file path=customXml/itemProps4.xml><?xml version="1.0" encoding="utf-8"?>
<ds:datastoreItem xmlns:ds="http://schemas.openxmlformats.org/officeDocument/2006/customXml" ds:itemID="{BFC5C809-5A8D-4B12-AEB0-748577695C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43</vt:i4>
      </vt:variant>
      <vt:variant>
        <vt:lpstr>Benoemde bereiken</vt:lpstr>
      </vt:variant>
      <vt:variant>
        <vt:i4>41</vt:i4>
      </vt:variant>
    </vt:vector>
  </HeadingPairs>
  <TitlesOfParts>
    <vt:vector size="84" baseType="lpstr">
      <vt:lpstr>keuzelijsten</vt:lpstr>
      <vt:lpstr>Toelichting-leeswijzer</vt:lpstr>
      <vt:lpstr>Bijlage bestuur</vt:lpstr>
      <vt:lpstr>totale bijdrage per deelproject</vt:lpstr>
      <vt:lpstr>TOTAAL</vt:lpstr>
      <vt:lpstr>DP1</vt:lpstr>
      <vt:lpstr>DP2</vt:lpstr>
      <vt:lpstr>DP3</vt:lpstr>
      <vt:lpstr>DP4</vt:lpstr>
      <vt:lpstr>DP5</vt:lpstr>
      <vt:lpstr>DP6</vt:lpstr>
      <vt:lpstr>DP7</vt:lpstr>
      <vt:lpstr>DP8</vt:lpstr>
      <vt:lpstr>DP9</vt:lpstr>
      <vt:lpstr>DP10</vt:lpstr>
      <vt:lpstr>DP11</vt:lpstr>
      <vt:lpstr>DP12</vt:lpstr>
      <vt:lpstr>DP13</vt:lpstr>
      <vt:lpstr>DP14</vt:lpstr>
      <vt:lpstr>DP15</vt:lpstr>
      <vt:lpstr>DP16</vt:lpstr>
      <vt:lpstr>DP17</vt:lpstr>
      <vt:lpstr>DP18</vt:lpstr>
      <vt:lpstr>DP19</vt:lpstr>
      <vt:lpstr>DP20</vt:lpstr>
      <vt:lpstr>DP21</vt:lpstr>
      <vt:lpstr>DP22</vt:lpstr>
      <vt:lpstr>DP23</vt:lpstr>
      <vt:lpstr>DP24</vt:lpstr>
      <vt:lpstr>DP25</vt:lpstr>
      <vt:lpstr>DP26</vt:lpstr>
      <vt:lpstr>DP27</vt:lpstr>
      <vt:lpstr>DP28</vt:lpstr>
      <vt:lpstr>DP29</vt:lpstr>
      <vt:lpstr>DP30</vt:lpstr>
      <vt:lpstr>DP31</vt:lpstr>
      <vt:lpstr>DP32</vt:lpstr>
      <vt:lpstr>DP33</vt:lpstr>
      <vt:lpstr>DP34</vt:lpstr>
      <vt:lpstr>DP35</vt:lpstr>
      <vt:lpstr>DP36</vt:lpstr>
      <vt:lpstr>DP37</vt:lpstr>
      <vt:lpstr>DP38</vt:lpstr>
      <vt:lpstr>'Bijlage bestuur'!Afdrukbereik</vt:lpstr>
      <vt:lpstr>'DP1'!Afdrukbereik</vt:lpstr>
      <vt:lpstr>'DP10'!Afdrukbereik</vt:lpstr>
      <vt:lpstr>'DP11'!Afdrukbereik</vt:lpstr>
      <vt:lpstr>'DP12'!Afdrukbereik</vt:lpstr>
      <vt:lpstr>'DP13'!Afdrukbereik</vt:lpstr>
      <vt:lpstr>'DP14'!Afdrukbereik</vt:lpstr>
      <vt:lpstr>'DP15'!Afdrukbereik</vt:lpstr>
      <vt:lpstr>'DP16'!Afdrukbereik</vt:lpstr>
      <vt:lpstr>'DP17'!Afdrukbereik</vt:lpstr>
      <vt:lpstr>'DP18'!Afdrukbereik</vt:lpstr>
      <vt:lpstr>'DP19'!Afdrukbereik</vt:lpstr>
      <vt:lpstr>'DP2'!Afdrukbereik</vt:lpstr>
      <vt:lpstr>'DP20'!Afdrukbereik</vt:lpstr>
      <vt:lpstr>'DP21'!Afdrukbereik</vt:lpstr>
      <vt:lpstr>'DP22'!Afdrukbereik</vt:lpstr>
      <vt:lpstr>'DP23'!Afdrukbereik</vt:lpstr>
      <vt:lpstr>'DP24'!Afdrukbereik</vt:lpstr>
      <vt:lpstr>'DP25'!Afdrukbereik</vt:lpstr>
      <vt:lpstr>'DP26'!Afdrukbereik</vt:lpstr>
      <vt:lpstr>'DP27'!Afdrukbereik</vt:lpstr>
      <vt:lpstr>'DP28'!Afdrukbereik</vt:lpstr>
      <vt:lpstr>'DP29'!Afdrukbereik</vt:lpstr>
      <vt:lpstr>'DP3'!Afdrukbereik</vt:lpstr>
      <vt:lpstr>'DP30'!Afdrukbereik</vt:lpstr>
      <vt:lpstr>'DP31'!Afdrukbereik</vt:lpstr>
      <vt:lpstr>'DP32'!Afdrukbereik</vt:lpstr>
      <vt:lpstr>'DP33'!Afdrukbereik</vt:lpstr>
      <vt:lpstr>'DP34'!Afdrukbereik</vt:lpstr>
      <vt:lpstr>'DP35'!Afdrukbereik</vt:lpstr>
      <vt:lpstr>'DP36'!Afdrukbereik</vt:lpstr>
      <vt:lpstr>'DP37'!Afdrukbereik</vt:lpstr>
      <vt:lpstr>'DP38'!Afdrukbereik</vt:lpstr>
      <vt:lpstr>'DP4'!Afdrukbereik</vt:lpstr>
      <vt:lpstr>'DP5'!Afdrukbereik</vt:lpstr>
      <vt:lpstr>'DP6'!Afdrukbereik</vt:lpstr>
      <vt:lpstr>'DP7'!Afdrukbereik</vt:lpstr>
      <vt:lpstr>'DP8'!Afdrukbereik</vt:lpstr>
      <vt:lpstr>'DP9'!Afdrukbereik</vt:lpstr>
      <vt:lpstr>'Toelichting-leeswijzer'!Afdrukbereik</vt:lpstr>
      <vt:lpstr>TOTAAL!Afdrukbereik</vt:lpstr>
    </vt:vector>
  </TitlesOfParts>
  <Company>Provincie Noord-Brabant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Strik</dc:creator>
  <cp:lastModifiedBy>Teuntje Stoopen</cp:lastModifiedBy>
  <cp:lastPrinted>2022-10-04T06:57:05Z</cp:lastPrinted>
  <dcterms:created xsi:type="dcterms:W3CDTF">2017-06-19T07:20:54Z</dcterms:created>
  <dcterms:modified xsi:type="dcterms:W3CDTF">2026-01-27T14:59:04Z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0x01010048A455DF49BAF54AA521123402F4D350</vt:lpwstr>
  </property>
  <property fmtid="{D5CDD505-2E9C-101B-9397-08002B2CF9AE}" pid="3" name="MSIP_Label_b8665262-5df6-455e-bf48-5928a5d868f6_Enabled">
    <vt:lpwstr>True</vt:lpwstr>
  </property>
  <property fmtid="{D5CDD505-2E9C-101B-9397-08002B2CF9AE}" pid="4" name="MSIP_Label_b8665262-5df6-455e-bf48-5928a5d868f6_SiteId">
    <vt:lpwstr>d2aff5f9-8c21-47f2-88f3-08ac4fda56f5</vt:lpwstr>
  </property>
  <property fmtid="{D5CDD505-2E9C-101B-9397-08002B2CF9AE}" pid="5" name="MSIP_Label_b8665262-5df6-455e-bf48-5928a5d868f6_SetDate">
    <vt:lpwstr>2024-02-20T12:53:36Z</vt:lpwstr>
  </property>
  <property fmtid="{D5CDD505-2E9C-101B-9397-08002B2CF9AE}" pid="6" name="MSIP_Label_b8665262-5df6-455e-bf48-5928a5d868f6_Name">
    <vt:lpwstr>Vertrouwelijk</vt:lpwstr>
  </property>
  <property fmtid="{D5CDD505-2E9C-101B-9397-08002B2CF9AE}" pid="7" name="MSIP_Label_b8665262-5df6-455e-bf48-5928a5d868f6_ActionId">
    <vt:lpwstr>994f9da8-04ff-476b-a038-4381d58326a0</vt:lpwstr>
  </property>
  <property fmtid="{D5CDD505-2E9C-101B-9397-08002B2CF9AE}" pid="8" name="MSIP_Label_b8665262-5df6-455e-bf48-5928a5d868f6_Removed">
    <vt:lpwstr>False</vt:lpwstr>
  </property>
  <property fmtid="{D5CDD505-2E9C-101B-9397-08002B2CF9AE}" pid="9" name="MSIP_Label_b8665262-5df6-455e-bf48-5928a5d868f6_Extended_MSFT_Method">
    <vt:lpwstr>Standard</vt:lpwstr>
  </property>
  <property fmtid="{D5CDD505-2E9C-101B-9397-08002B2CF9AE}" pid="10" name="Sensitivity">
    <vt:lpwstr>Vertrouwelijk</vt:lpwstr>
  </property>
  <property fmtid="{D5CDD505-2E9C-101B-9397-08002B2CF9AE}" pid="11" name="MediaServiceImageTags">
    <vt:lpwstr/>
  </property>
</Properties>
</file>